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8850" activeTab="3"/>
  </bookViews>
  <sheets>
    <sheet name="Notes" sheetId="1" r:id="rId1"/>
    <sheet name="Summary" sheetId="2" r:id="rId2"/>
    <sheet name="Model" sheetId="3" r:id="rId3"/>
    <sheet name="Assumptions" sheetId="4" r:id="rId4"/>
    <sheet name="Staff" sheetId="5" r:id="rId5"/>
    <sheet name="CH Assumptions" sheetId="6" r:id="rId6"/>
    <sheet name="CH Users" sheetId="7" r:id="rId7"/>
    <sheet name="CH Headcount" sheetId="8" r:id="rId8"/>
    <sheet name="CH Breakeven" sheetId="9" r:id="rId9"/>
    <sheet name="Chart Data" sheetId="10" r:id="rId10"/>
    <sheet name="Admin" sheetId="11" r:id="rId11"/>
  </sheets>
  <definedNames>
    <definedName name="ActUserPerCSFTE">'Assumptions'!$D$102</definedName>
    <definedName name="CDN_Lookup">'Assumptions'!$D$110:$D$260</definedName>
    <definedName name="CDN_Max">'Assumptions'!$D$260</definedName>
    <definedName name="CDN_Price">'Assumptions'!$H$111:$H$116</definedName>
    <definedName name="ChurnTable">'Assumptions'!$C$17:$E$64</definedName>
    <definedName name="Concurrency_Multiple">'Assumptions'!$D$85</definedName>
    <definedName name="ConversionTable">'Assumptions'!$G$17:$H$64</definedName>
    <definedName name="EmpCategory">'Admin'!$B$9:$B$12</definedName>
    <definedName name="EmpCostTable">'Staff'!$C$13:$J$32</definedName>
    <definedName name="EmpFTE">'Admin'!$B$4</definedName>
    <definedName name="EmpHourly">'Admin'!$B$5</definedName>
    <definedName name="EmployeeType">'Admin'!$B$4:$B$5</definedName>
    <definedName name="GrowthAdj">'Model'!$D$6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39545.4586574074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_xlnm.Print_Area" localSheetId="1">'Summary'!$A$1:$K$41</definedName>
    <definedName name="Subscribers_Annual">'Assumptions'!$E$7</definedName>
    <definedName name="Subscribers_Monthly">'Assumptions'!$E$6</definedName>
    <definedName name="Subscription">'Assumptions'!$D$11</definedName>
  </definedNames>
  <calcPr fullCalcOnLoad="1"/>
</workbook>
</file>

<file path=xl/sharedStrings.xml><?xml version="1.0" encoding="utf-8"?>
<sst xmlns="http://schemas.openxmlformats.org/spreadsheetml/2006/main" count="370" uniqueCount="258">
  <si>
    <t>Role</t>
  </si>
  <si>
    <t>Phase 1 Salary</t>
  </si>
  <si>
    <t>Phase 2 Salary</t>
  </si>
  <si>
    <t>Staff</t>
  </si>
  <si>
    <t>CEO</t>
  </si>
  <si>
    <t>CTO</t>
  </si>
  <si>
    <t>Server Dev</t>
  </si>
  <si>
    <t>Sys Admin</t>
  </si>
  <si>
    <t>Inside Sales</t>
  </si>
  <si>
    <t>Product Manager</t>
  </si>
  <si>
    <t>Customer Support</t>
  </si>
  <si>
    <t>Phase 1 Monthly</t>
  </si>
  <si>
    <t>Phase 2 Monthly</t>
  </si>
  <si>
    <t>Model</t>
  </si>
  <si>
    <t>Enterprise Sales</t>
  </si>
  <si>
    <t>Admin</t>
  </si>
  <si>
    <t>Employee Type</t>
  </si>
  <si>
    <t>FTE</t>
  </si>
  <si>
    <t>Hourly</t>
  </si>
  <si>
    <t>EmployeeType</t>
  </si>
  <si>
    <t>Assumptions</t>
  </si>
  <si>
    <t>Hourly Rate</t>
  </si>
  <si>
    <t>Categories</t>
  </si>
  <si>
    <t>Technology</t>
  </si>
  <si>
    <t>Corp</t>
  </si>
  <si>
    <t>Sales &amp; Marketing</t>
  </si>
  <si>
    <t>EmpCategory</t>
  </si>
  <si>
    <t>Category</t>
  </si>
  <si>
    <t>Type</t>
  </si>
  <si>
    <t>EmpCostTable</t>
  </si>
  <si>
    <t>Contractor Hours / Month</t>
  </si>
  <si>
    <t>Hourly Monthly</t>
  </si>
  <si>
    <t>VP of Sales</t>
  </si>
  <si>
    <t>VP of Marketing</t>
  </si>
  <si>
    <t>CFO</t>
  </si>
  <si>
    <t>Monthly Cost</t>
  </si>
  <si>
    <t>Salary Phase</t>
  </si>
  <si>
    <t>TOTAL</t>
  </si>
  <si>
    <t>Headcount (including contractors)</t>
  </si>
  <si>
    <t>UI Designer</t>
  </si>
  <si>
    <t># Months a User</t>
  </si>
  <si>
    <t>Lose</t>
  </si>
  <si>
    <t>ChurnTable</t>
  </si>
  <si>
    <t>ConversionTable</t>
  </si>
  <si>
    <t>User Churn (by month in)</t>
  </si>
  <si>
    <t>Total Lost</t>
  </si>
  <si>
    <t>Total Active Users</t>
  </si>
  <si>
    <t>Premium Subscribers</t>
  </si>
  <si>
    <t>Total Subscribers</t>
  </si>
  <si>
    <t>Revenue</t>
  </si>
  <si>
    <t>Total Revenue</t>
  </si>
  <si>
    <t>Amount</t>
  </si>
  <si>
    <t>%</t>
  </si>
  <si>
    <t>Weighted Monthly Sub Revenue</t>
  </si>
  <si>
    <t>COST OF REVENUES</t>
  </si>
  <si>
    <t>Hosting &amp; Infrastructure</t>
  </si>
  <si>
    <t>WEB SERVICE</t>
  </si>
  <si>
    <t>USER BEHAVIOR</t>
  </si>
  <si>
    <t>Peak Concurrency</t>
  </si>
  <si>
    <t>User "visits" per month</t>
  </si>
  <si>
    <t>Download per Visit (MB)</t>
  </si>
  <si>
    <t>Processing Fees</t>
  </si>
  <si>
    <t>Payment Processing</t>
  </si>
  <si>
    <t>PayProc Fees</t>
  </si>
  <si>
    <t>CDN Cost Table</t>
  </si>
  <si>
    <t>TB</t>
  </si>
  <si>
    <t>$ / GB</t>
  </si>
  <si>
    <t>Tier</t>
  </si>
  <si>
    <t>TB Usage</t>
  </si>
  <si>
    <t>Per GB</t>
  </si>
  <si>
    <t>0 to 9</t>
  </si>
  <si>
    <t>10 to 19</t>
  </si>
  <si>
    <t>20 to 49</t>
  </si>
  <si>
    <t>50 to 99</t>
  </si>
  <si>
    <t>100 to 149</t>
  </si>
  <si>
    <t>150+</t>
  </si>
  <si>
    <t>Total bandwith (TB)</t>
  </si>
  <si>
    <t>Price Per GB</t>
  </si>
  <si>
    <t>Total Bandwidth Cost</t>
  </si>
  <si>
    <t>HEADCOUNT COSTS</t>
  </si>
  <si>
    <t>IT and Telephony Costs / FTE</t>
  </si>
  <si>
    <t>per FTE employee</t>
  </si>
  <si>
    <t>Office Supplies</t>
  </si>
  <si>
    <t>Office Space / FTE</t>
  </si>
  <si>
    <t>Travel Costs</t>
  </si>
  <si>
    <t>per new FTE</t>
  </si>
  <si>
    <t>Headcount (FTE)</t>
  </si>
  <si>
    <t>GENERAL AND ADMINISTRATIVE</t>
  </si>
  <si>
    <t>TECHNOLOGY</t>
  </si>
  <si>
    <t>Contractors</t>
  </si>
  <si>
    <t>Total</t>
  </si>
  <si>
    <t>Cost (Total)</t>
  </si>
  <si>
    <t>FTE Costs</t>
  </si>
  <si>
    <t>Contractor Costs</t>
  </si>
  <si>
    <t>HEADCOUNT</t>
  </si>
  <si>
    <t>COSTS</t>
  </si>
  <si>
    <t>SALES &amp; MARKETING</t>
  </si>
  <si>
    <t>Marketing Budget</t>
  </si>
  <si>
    <t>PR Budget</t>
  </si>
  <si>
    <t>Marketing Travel</t>
  </si>
  <si>
    <t>Conferences</t>
  </si>
  <si>
    <t>Total Sales and Marketing</t>
  </si>
  <si>
    <t>Total Costs</t>
  </si>
  <si>
    <t>Legal</t>
  </si>
  <si>
    <t>Auditing</t>
  </si>
  <si>
    <t>Accounting/Payroll</t>
  </si>
  <si>
    <t>Insurance</t>
  </si>
  <si>
    <t>Professional Services</t>
  </si>
  <si>
    <t>Additional Headcount Costs</t>
  </si>
  <si>
    <t>Total G&amp;A</t>
  </si>
  <si>
    <t>Total Cost of Revenues</t>
  </si>
  <si>
    <t>TOTALS</t>
  </si>
  <si>
    <t>EBITDA</t>
  </si>
  <si>
    <t>Cumulative P/L</t>
  </si>
  <si>
    <t>Costs / FTE</t>
  </si>
  <si>
    <t>Costs / Entire Team</t>
  </si>
  <si>
    <t>FTE + Contractors</t>
  </si>
  <si>
    <t>EBITDA Margin</t>
  </si>
  <si>
    <t>Financial Summary</t>
  </si>
  <si>
    <t>Cost of Revenues</t>
  </si>
  <si>
    <t>Gross Profit</t>
  </si>
  <si>
    <t>Gross Margin</t>
  </si>
  <si>
    <t>General &amp; Administrative</t>
  </si>
  <si>
    <t>Operating Costs</t>
  </si>
  <si>
    <t>Note: FYE = fiscal year end; numbers represent the last month of the 12 month period</t>
  </si>
  <si>
    <t>Note: percentages next to operating costs show percent of total costs</t>
  </si>
  <si>
    <t>Subscriptions</t>
  </si>
  <si>
    <t>Advertising / Affiliate</t>
  </si>
  <si>
    <t>Subscription Revenue</t>
  </si>
  <si>
    <t>Total Subscription Revenue</t>
  </si>
  <si>
    <t>G&amp;A</t>
  </si>
  <si>
    <t>Registered Users</t>
  </si>
  <si>
    <t>Active Users</t>
  </si>
  <si>
    <t>Subscribers</t>
  </si>
  <si>
    <t>Subscriber Ratio</t>
  </si>
  <si>
    <t>INFRASTRUCTURE COSTS</t>
  </si>
  <si>
    <t>Concurrency Multiple</t>
  </si>
  <si>
    <t>Per Server Pair Costs</t>
  </si>
  <si>
    <t>Users per Server Pair</t>
  </si>
  <si>
    <t>Cost per Server Pair</t>
  </si>
  <si>
    <t>Dev/Test Internal Servers</t>
  </si>
  <si>
    <t>Purchase Cost</t>
  </si>
  <si>
    <t>Office Setup</t>
  </si>
  <si>
    <t>Registered Users (FYE)</t>
  </si>
  <si>
    <t>Active Users (FYE)</t>
  </si>
  <si>
    <t>Subscribers (FYE)</t>
  </si>
  <si>
    <t>Subscriber Ratio (FYE)</t>
  </si>
  <si>
    <t>Note: an "active user" is someone who logs in that month</t>
  </si>
  <si>
    <t>Total Operating Costs</t>
  </si>
  <si>
    <t>Adj New Registered Users</t>
  </si>
  <si>
    <t>Adj Total Registered</t>
  </si>
  <si>
    <t>User Growth Adjustment</t>
  </si>
  <si>
    <t>VP of Bizdev</t>
  </si>
  <si>
    <t>Note: headcount show end-of-year numbers, including part-time contractors</t>
  </si>
  <si>
    <t>FYE Headcount (incl. contractors)</t>
  </si>
  <si>
    <t>Milestones</t>
  </si>
  <si>
    <t>Cash in Bank</t>
  </si>
  <si>
    <t>CASH</t>
  </si>
  <si>
    <t>Charting</t>
  </si>
  <si>
    <t>Per Headcount Costs</t>
  </si>
  <si>
    <t>Monthly Subscription</t>
  </si>
  <si>
    <t>Annual Subscription</t>
  </si>
  <si>
    <t>HR/Finance/Bookkeeping</t>
  </si>
  <si>
    <t>Premium Conversion</t>
  </si>
  <si>
    <t>Month</t>
  </si>
  <si>
    <t>Subscriber %</t>
  </si>
  <si>
    <t>Users Remaining (Churn)</t>
  </si>
  <si>
    <t>Customer Acquisition</t>
  </si>
  <si>
    <t>Start</t>
  </si>
  <si>
    <t>New User Growth</t>
  </si>
  <si>
    <t>Open Beta</t>
  </si>
  <si>
    <t>Users Remaining</t>
  </si>
  <si>
    <t>Web / Application Dev</t>
  </si>
  <si>
    <t>General Counsel</t>
  </si>
  <si>
    <t>Office Manager</t>
  </si>
  <si>
    <t>VP, Customer Support</t>
  </si>
  <si>
    <t>Marketing Staff</t>
  </si>
  <si>
    <t>VP of Engineering</t>
  </si>
  <si>
    <t>CUSTOMER SUPPORT</t>
  </si>
  <si>
    <t>Active users per FTE</t>
  </si>
  <si>
    <t>this number completely depends on your type of business and you may want to switch the model to work off of subscribers, or a blend</t>
  </si>
  <si>
    <t>Headcount Levels</t>
  </si>
  <si>
    <t>Markup for benefits/taxes/etc</t>
  </si>
  <si>
    <t>Data Reference Points</t>
  </si>
  <si>
    <t>Instructions: set a 1 if people are using discounted salaries that month; set a 2 if company is now paying the higher, more market-competitive rates</t>
  </si>
  <si>
    <t>Other 1</t>
  </si>
  <si>
    <t>Other 2</t>
  </si>
  <si>
    <t>Capital Invested</t>
  </si>
  <si>
    <t>Name of Round</t>
  </si>
  <si>
    <t>REVENUE</t>
  </si>
  <si>
    <t>Web Service Freemium Revenue &amp; Tables</t>
  </si>
  <si>
    <t>CONVERSION RATE: per monthly cohort</t>
  </si>
  <si>
    <t>CHURN WATERFALL: per monthly cohort</t>
  </si>
  <si>
    <t>Freemium Business Model Notes</t>
  </si>
  <si>
    <t>SUMMARIES</t>
  </si>
  <si>
    <t>This model provides a base template for modeling out a freemium web services business</t>
  </si>
  <si>
    <t>Hard-coded inputs are blue</t>
  </si>
  <si>
    <t>ADVERTISING ASSUMPTIONS</t>
  </si>
  <si>
    <t>Ads seen per visit</t>
  </si>
  <si>
    <t>CPM</t>
  </si>
  <si>
    <t>Inventory sold</t>
  </si>
  <si>
    <t>Remnant CPM</t>
  </si>
  <si>
    <t>Remnant %</t>
  </si>
  <si>
    <t>House ads %</t>
  </si>
  <si>
    <t>Display Advertising</t>
  </si>
  <si>
    <t>Premium CPM Revenue</t>
  </si>
  <si>
    <t>Remnant Revenue</t>
  </si>
  <si>
    <t>Total Display Ad Revenue</t>
  </si>
  <si>
    <t>Ads Shown (000s)</t>
  </si>
  <si>
    <t>Integrated Sponsors</t>
  </si>
  <si>
    <t>Total Advertising Revenue</t>
  </si>
  <si>
    <t>Total Sponsor Revenue</t>
  </si>
  <si>
    <t>Insert revenue model if any and make sure to add appropriate sales costs below and in staffing tab</t>
  </si>
  <si>
    <t>Note: if you are outsourcing customer support to an offshore partner, you may want to pull it out and model it directly on Model tab</t>
  </si>
  <si>
    <t>It uses a "cohort" approach and allows you to model churn and conversion behavior for monthly cohorts.</t>
  </si>
  <si>
    <t>Notes on Assumptions and Inputs</t>
  </si>
  <si>
    <t>General Notes</t>
  </si>
  <si>
    <t>n</t>
  </si>
  <si>
    <t>Original model template created by Giff Constable, 2009 -- http://giffconstable.com</t>
  </si>
  <si>
    <t>Many of the inputs in the model have been zero-ed out so you can enter your own assumptions w/o distraction</t>
  </si>
  <si>
    <t>User growth is at top of Model tab; cohort behavior at top of Assumptions tab</t>
  </si>
  <si>
    <t>Other assumptions are spread across the Model, Assumptions, and Staff tabs (depending on whether static or change over time)</t>
  </si>
  <si>
    <t>Cloud Fees</t>
  </si>
  <si>
    <t>Total Cloud Fees</t>
  </si>
  <si>
    <t>Total Hosting &amp; Infrastructure</t>
  </si>
  <si>
    <t>Total Production Server Cost</t>
  </si>
  <si>
    <t>Production/DB/Staging/Analytics Servers</t>
  </si>
  <si>
    <t>Make sure to customize hosting and infrastructure costs to your architecture!</t>
  </si>
  <si>
    <t>Insert scaling cloud hosting cost structure formulas here, if used</t>
  </si>
  <si>
    <t>input = how many active users can each customer support FTE handle?</t>
  </si>
  <si>
    <t>if you are outsourcing, you can shift the model to scale up based on the advice of your partner (and don't forget minimum and starting fees)</t>
  </si>
  <si>
    <t>Applied to total active users to calculate peak concurrent users online -- needed for hosting cost calculations</t>
  </si>
  <si>
    <t>Note: if you are primarily using cloud hosting, want to devise a formula that takes into account concurrency over time, rather than peak</t>
  </si>
  <si>
    <t>Annual Subscr. Discount</t>
  </si>
  <si>
    <t>&lt;&lt;&lt; drives subscription revenue calculations</t>
  </si>
  <si>
    <t>Model out integrated sponsorship revenues and associated costs on Model tab</t>
  </si>
  <si>
    <t>cost per server for company-owned machines, not managed or cloud hosting</t>
  </si>
  <si>
    <t>Computer Equipment</t>
  </si>
  <si>
    <t>Feel free to use the model however you want -- I hope it is helpful to your efforts.</t>
  </si>
  <si>
    <t>If you spot a bug, let me know! (giff.constable2@gmail.com)</t>
  </si>
  <si>
    <t>This has a simple user acquisition / growth approach; you can swap in a more complicated user growth model at the top</t>
  </si>
  <si>
    <t>that accounts for virality or marketing spend -- I only encourage you to model user growth from the bottom up.</t>
  </si>
  <si>
    <t>&lt;-- this is a simple input to allow you to flex your user growth up and down (100% = expected case)</t>
  </si>
  <si>
    <t>Customer Support Team</t>
  </si>
  <si>
    <t>Enter your own cohort assumptions below (applications vs games will see very different churn curves)</t>
  </si>
  <si>
    <t>Instructions: enter in a hard coded number (can be a decimal for partial month) for the staff levels per role and employee type (FTE vs Hourly) (color it blue for readability)</t>
  </si>
  <si>
    <t>Customer support FTE is currently formula driven and you will need to edit inputs (Assumptions tab) at minimum</t>
  </si>
  <si>
    <t>Instructions: edit the salary levels and hourly rates to fit your location and circumstance</t>
  </si>
  <si>
    <t>Salary phase is set on row 83, which allows you to manually determine when business has reached the point</t>
  </si>
  <si>
    <t>where it can handle more market-competitive salaries</t>
  </si>
  <si>
    <t>The model works off of a concept of "active users" - i.e. someone who is coming to your site at least once to use system that month</t>
  </si>
  <si>
    <t>If you are modeling out microtransactions / vgoods, I suggest breaking out different user types and cross-checking against</t>
  </si>
  <si>
    <t>industry ARPU and ARPPU rates</t>
  </si>
  <si>
    <t>Original filename: freemium model 1-3.xls</t>
  </si>
  <si>
    <t>Change Notes</t>
  </si>
  <si>
    <t>v1.3 switched revenue model from weighted average monthly rev per subscriber to instead calculate cash from monthly vs annual subscribers</t>
  </si>
  <si>
    <t>Monthly Subscribers</t>
  </si>
  <si>
    <t>100 120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</si>
</sst>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_(* #,##0_);_(* \(#,##0\);_(* &quot;-&quot;??_);_(@_)"/>
    <numFmt numFmtId="167" formatCode="0.0%"/>
    <numFmt numFmtId="168" formatCode="&quot;$&quot;#,##0.00"/>
    <numFmt numFmtId="169" formatCode="&quot;$&quot;#,##0"/>
    <numFmt numFmtId="170" formatCode="#,##0.0000000000"/>
    <numFmt numFmtId="171" formatCode="#,##0.0"/>
    <numFmt numFmtId="172" formatCode="0.00000"/>
    <numFmt numFmtId="173" formatCode="0.0000"/>
    <numFmt numFmtId="174" formatCode="0.000"/>
    <numFmt numFmtId="175" formatCode="[$-409]h:mm:ss\ AM/PM"/>
    <numFmt numFmtId="176" formatCode="#,##0.000000000"/>
    <numFmt numFmtId="177" formatCode="0&quot;x&quot;"/>
    <numFmt numFmtId="178" formatCode="0;[Red]0"/>
    <numFmt numFmtId="179" formatCode="_(* #,##0.0_);_(* \(#,##0.0\);_(* &quot;-&quot;??_);_(@_)"/>
    <numFmt numFmtId="180" formatCode="0.0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"/>
    <numFmt numFmtId="187" formatCode="0.000000"/>
    <numFmt numFmtId="188" formatCode="#,##0.0_);[Red]\(#,##0.0\)"/>
    <numFmt numFmtId="189" formatCode="_(* #,##0.000_);_(* \(#,##0.000\);_(* &quot;-&quot;??_);_(@_)"/>
    <numFmt numFmtId="190" formatCode="&quot;$&quot;#,##0.0"/>
    <numFmt numFmtId="191" formatCode="0.000%"/>
    <numFmt numFmtId="192" formatCode="#,##0.0000"/>
    <numFmt numFmtId="193" formatCode="#,##0.00000"/>
  </numFmts>
  <fonts count="45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0"/>
      <color indexed="12"/>
      <name val="Arial"/>
      <family val="0"/>
    </font>
    <font>
      <i/>
      <sz val="8"/>
      <color indexed="55"/>
      <name val="Arial"/>
      <family val="2"/>
    </font>
    <font>
      <i/>
      <sz val="8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sz val="14"/>
      <name val="Arial"/>
      <family val="2"/>
    </font>
    <font>
      <sz val="13.75"/>
      <name val="Arial"/>
      <family val="2"/>
    </font>
    <font>
      <sz val="9.5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16"/>
      <name val="Arial"/>
      <family val="2"/>
    </font>
    <font>
      <sz val="8"/>
      <color indexed="16"/>
      <name val="Wingdings"/>
      <family val="0"/>
    </font>
    <font>
      <i/>
      <sz val="8"/>
      <color indexed="12"/>
      <name val="Arial"/>
      <family val="2"/>
    </font>
    <font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3" fontId="4" fillId="0" borderId="0" xfId="0" applyNumberFormat="1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5" fillId="20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166" fontId="0" fillId="0" borderId="12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7" fillId="0" borderId="21" xfId="0" applyNumberFormat="1" applyFont="1" applyFill="1" applyBorder="1" applyAlignment="1">
      <alignment/>
    </xf>
    <xf numFmtId="167" fontId="3" fillId="0" borderId="12" xfId="42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9" fontId="7" fillId="0" borderId="22" xfId="0" applyNumberFormat="1" applyFont="1" applyFill="1" applyBorder="1" applyAlignment="1">
      <alignment/>
    </xf>
    <xf numFmtId="167" fontId="3" fillId="0" borderId="14" xfId="42" applyNumberFormat="1" applyFont="1" applyFill="1" applyBorder="1" applyAlignment="1">
      <alignment/>
    </xf>
    <xf numFmtId="167" fontId="3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9" fontId="7" fillId="0" borderId="23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24" xfId="0" applyNumberFormat="1" applyBorder="1" applyAlignment="1">
      <alignment/>
    </xf>
    <xf numFmtId="9" fontId="3" fillId="0" borderId="12" xfId="0" applyNumberFormat="1" applyFont="1" applyBorder="1" applyAlignment="1">
      <alignment/>
    </xf>
    <xf numFmtId="9" fontId="0" fillId="0" borderId="17" xfId="0" applyNumberForma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6" fillId="0" borderId="20" xfId="0" applyFont="1" applyBorder="1" applyAlignment="1">
      <alignment horizontal="right" indent="1"/>
    </xf>
    <xf numFmtId="2" fontId="6" fillId="0" borderId="19" xfId="0" applyNumberFormat="1" applyFont="1" applyBorder="1" applyAlignment="1">
      <alignment/>
    </xf>
    <xf numFmtId="0" fontId="0" fillId="0" borderId="13" xfId="0" applyBorder="1" applyAlignment="1">
      <alignment horizontal="right" indent="1"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 horizontal="right" indent="1"/>
    </xf>
    <xf numFmtId="2" fontId="3" fillId="0" borderId="17" xfId="0" applyNumberFormat="1" applyFont="1" applyBorder="1" applyAlignment="1">
      <alignment/>
    </xf>
    <xf numFmtId="0" fontId="0" fillId="0" borderId="0" xfId="0" applyFont="1" applyFill="1" applyAlignment="1">
      <alignment/>
    </xf>
    <xf numFmtId="169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22" borderId="0" xfId="0" applyFont="1" applyFill="1" applyAlignment="1">
      <alignment/>
    </xf>
    <xf numFmtId="169" fontId="3" fillId="22" borderId="0" xfId="0" applyNumberFormat="1" applyFont="1" applyFill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29" fillId="0" borderId="0" xfId="0" applyFont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9" fontId="30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38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9" fontId="31" fillId="0" borderId="0" xfId="0" applyNumberFormat="1" applyFont="1" applyBorder="1" applyAlignment="1">
      <alignment/>
    </xf>
    <xf numFmtId="9" fontId="30" fillId="0" borderId="0" xfId="0" applyNumberFormat="1" applyFont="1" applyFill="1" applyAlignment="1">
      <alignment/>
    </xf>
    <xf numFmtId="9" fontId="0" fillId="0" borderId="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16" xfId="0" applyFont="1" applyFill="1" applyBorder="1" applyAlignment="1">
      <alignment/>
    </xf>
    <xf numFmtId="9" fontId="7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171" fontId="0" fillId="0" borderId="0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0" fillId="22" borderId="20" xfId="0" applyFill="1" applyBorder="1" applyAlignment="1">
      <alignment/>
    </xf>
    <xf numFmtId="0" fontId="0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168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6" fillId="0" borderId="18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wrapText="1"/>
    </xf>
    <xf numFmtId="167" fontId="3" fillId="0" borderId="17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wrapText="1"/>
    </xf>
    <xf numFmtId="167" fontId="3" fillId="0" borderId="11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0" fillId="0" borderId="17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3" fontId="0" fillId="22" borderId="0" xfId="0" applyNumberFormat="1" applyFont="1" applyFill="1" applyBorder="1" applyAlignment="1">
      <alignment/>
    </xf>
    <xf numFmtId="0" fontId="0" fillId="22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" fontId="0" fillId="0" borderId="0" xfId="0" applyNumberFormat="1" applyFont="1" applyAlignment="1">
      <alignment/>
    </xf>
    <xf numFmtId="0" fontId="4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8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164" fontId="3" fillId="0" borderId="0" xfId="0" applyNumberFormat="1" applyFont="1" applyAlignment="1">
      <alignment/>
    </xf>
    <xf numFmtId="3" fontId="43" fillId="0" borderId="0" xfId="0" applyNumberFormat="1" applyFont="1" applyFill="1" applyAlignment="1">
      <alignment/>
    </xf>
    <xf numFmtId="9" fontId="3" fillId="22" borderId="19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3" fontId="3" fillId="22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167" fontId="3" fillId="0" borderId="17" xfId="42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75"/>
          <c:w val="0.923"/>
          <c:h val="0.91225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Data'!$D$15</c:f>
              <c:strCache>
                <c:ptCount val="1"/>
                <c:pt idx="0">
                  <c:v>Users Remaining (Churn)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Data'!$C$16:$C$64</c:f>
              <c:numCach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'Chart Data'!$D$16:$D$64</c:f>
              <c:numCache>
                <c:ptCount val="49"/>
                <c:pt idx="0">
                  <c:v>1</c:v>
                </c:pt>
                <c:pt idx="1">
                  <c:v>0.44999999999999996</c:v>
                </c:pt>
                <c:pt idx="2">
                  <c:v>0.35</c:v>
                </c:pt>
                <c:pt idx="3">
                  <c:v>0.3</c:v>
                </c:pt>
                <c:pt idx="4">
                  <c:v>0.25</c:v>
                </c:pt>
                <c:pt idx="5">
                  <c:v>0.23</c:v>
                </c:pt>
                <c:pt idx="6">
                  <c:v>0.22</c:v>
                </c:pt>
                <c:pt idx="7">
                  <c:v>0.21</c:v>
                </c:pt>
                <c:pt idx="8">
                  <c:v>0.207</c:v>
                </c:pt>
                <c:pt idx="9">
                  <c:v>0.204</c:v>
                </c:pt>
                <c:pt idx="10">
                  <c:v>0.20099999999999998</c:v>
                </c:pt>
                <c:pt idx="11">
                  <c:v>0.19799999999999998</c:v>
                </c:pt>
                <c:pt idx="12">
                  <c:v>0.19499999999999998</c:v>
                </c:pt>
                <c:pt idx="13">
                  <c:v>0.19199999999999998</c:v>
                </c:pt>
                <c:pt idx="14">
                  <c:v>0.18899999999999997</c:v>
                </c:pt>
                <c:pt idx="15">
                  <c:v>0.18799999999999997</c:v>
                </c:pt>
                <c:pt idx="16">
                  <c:v>0.18699999999999997</c:v>
                </c:pt>
                <c:pt idx="17">
                  <c:v>0.18599999999999997</c:v>
                </c:pt>
                <c:pt idx="18">
                  <c:v>0.18499999999999997</c:v>
                </c:pt>
                <c:pt idx="19">
                  <c:v>0.18399999999999997</c:v>
                </c:pt>
                <c:pt idx="20">
                  <c:v>0.18299999999999997</c:v>
                </c:pt>
                <c:pt idx="21">
                  <c:v>0.18199999999999997</c:v>
                </c:pt>
                <c:pt idx="22">
                  <c:v>0.18099999999999997</c:v>
                </c:pt>
                <c:pt idx="23">
                  <c:v>0.17999999999999997</c:v>
                </c:pt>
                <c:pt idx="24">
                  <c:v>0.17899999999999996</c:v>
                </c:pt>
                <c:pt idx="25">
                  <c:v>0.17799999999999996</c:v>
                </c:pt>
                <c:pt idx="26">
                  <c:v>0.17699999999999996</c:v>
                </c:pt>
                <c:pt idx="27">
                  <c:v>0.17599999999999996</c:v>
                </c:pt>
                <c:pt idx="28">
                  <c:v>0.17499999999999996</c:v>
                </c:pt>
                <c:pt idx="29">
                  <c:v>0.17399999999999996</c:v>
                </c:pt>
                <c:pt idx="30">
                  <c:v>0.17299999999999996</c:v>
                </c:pt>
                <c:pt idx="31">
                  <c:v>0.17099999999999996</c:v>
                </c:pt>
                <c:pt idx="32">
                  <c:v>0.16899999999999996</c:v>
                </c:pt>
                <c:pt idx="33">
                  <c:v>0.16699999999999995</c:v>
                </c:pt>
                <c:pt idx="34">
                  <c:v>0.16399999999999995</c:v>
                </c:pt>
                <c:pt idx="35">
                  <c:v>0.16099999999999995</c:v>
                </c:pt>
                <c:pt idx="36">
                  <c:v>0.15799999999999995</c:v>
                </c:pt>
                <c:pt idx="37">
                  <c:v>0.15499999999999994</c:v>
                </c:pt>
                <c:pt idx="38">
                  <c:v>0.15199999999999994</c:v>
                </c:pt>
                <c:pt idx="39">
                  <c:v>0.14899999999999994</c:v>
                </c:pt>
                <c:pt idx="40">
                  <c:v>0.14599999999999994</c:v>
                </c:pt>
                <c:pt idx="41">
                  <c:v>0.14299999999999993</c:v>
                </c:pt>
                <c:pt idx="42">
                  <c:v>0.13999999999999993</c:v>
                </c:pt>
                <c:pt idx="43">
                  <c:v>0.13699999999999993</c:v>
                </c:pt>
                <c:pt idx="44">
                  <c:v>0.13399999999999992</c:v>
                </c:pt>
                <c:pt idx="45">
                  <c:v>0.13099999999999992</c:v>
                </c:pt>
                <c:pt idx="46">
                  <c:v>0.12799999999999992</c:v>
                </c:pt>
                <c:pt idx="47">
                  <c:v>0.12499999999999992</c:v>
                </c:pt>
                <c:pt idx="48">
                  <c:v>0.12199999999999991</c:v>
                </c:pt>
              </c:numCache>
            </c:numRef>
          </c:val>
        </c:ser>
        <c:axId val="9915361"/>
        <c:axId val="22129386"/>
      </c:areaChart>
      <c:lineChart>
        <c:grouping val="standard"/>
        <c:varyColors val="0"/>
        <c:ser>
          <c:idx val="1"/>
          <c:order val="1"/>
          <c:tx>
            <c:strRef>
              <c:f>'Chart Data'!$E$15</c:f>
              <c:strCache>
                <c:ptCount val="1"/>
                <c:pt idx="0">
                  <c:v>Premium Conversion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Data'!$C$16:$C$64</c:f>
              <c:numCach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'Chart Data'!$E$16:$E$64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</c:v>
                </c:pt>
                <c:pt idx="8">
                  <c:v>0.07</c:v>
                </c:pt>
                <c:pt idx="9">
                  <c:v>0.08</c:v>
                </c:pt>
                <c:pt idx="10">
                  <c:v>0.082</c:v>
                </c:pt>
                <c:pt idx="11">
                  <c:v>0.084</c:v>
                </c:pt>
                <c:pt idx="12">
                  <c:v>0.08600000000000001</c:v>
                </c:pt>
                <c:pt idx="13">
                  <c:v>0.08800000000000001</c:v>
                </c:pt>
                <c:pt idx="14">
                  <c:v>0.09000000000000001</c:v>
                </c:pt>
                <c:pt idx="15">
                  <c:v>0.09200000000000001</c:v>
                </c:pt>
                <c:pt idx="16">
                  <c:v>0.09400000000000001</c:v>
                </c:pt>
                <c:pt idx="17">
                  <c:v>0.09600000000000002</c:v>
                </c:pt>
                <c:pt idx="18">
                  <c:v>0.09800000000000002</c:v>
                </c:pt>
                <c:pt idx="19">
                  <c:v>0.10000000000000002</c:v>
                </c:pt>
                <c:pt idx="20">
                  <c:v>0.10200000000000002</c:v>
                </c:pt>
                <c:pt idx="21">
                  <c:v>0.10400000000000002</c:v>
                </c:pt>
                <c:pt idx="22">
                  <c:v>0.10600000000000002</c:v>
                </c:pt>
                <c:pt idx="23">
                  <c:v>0.10800000000000003</c:v>
                </c:pt>
                <c:pt idx="24">
                  <c:v>0.11000000000000003</c:v>
                </c:pt>
                <c:pt idx="25">
                  <c:v>0.11200000000000003</c:v>
                </c:pt>
                <c:pt idx="26">
                  <c:v>0.11400000000000003</c:v>
                </c:pt>
                <c:pt idx="27">
                  <c:v>0.11600000000000003</c:v>
                </c:pt>
                <c:pt idx="28">
                  <c:v>0.11800000000000004</c:v>
                </c:pt>
                <c:pt idx="29">
                  <c:v>0.12000000000000004</c:v>
                </c:pt>
                <c:pt idx="30">
                  <c:v>0.12200000000000004</c:v>
                </c:pt>
                <c:pt idx="31">
                  <c:v>0.12400000000000004</c:v>
                </c:pt>
                <c:pt idx="32">
                  <c:v>0.12600000000000003</c:v>
                </c:pt>
                <c:pt idx="33">
                  <c:v>0.12800000000000003</c:v>
                </c:pt>
                <c:pt idx="34">
                  <c:v>0.13000000000000003</c:v>
                </c:pt>
                <c:pt idx="35">
                  <c:v>0.13200000000000003</c:v>
                </c:pt>
                <c:pt idx="36">
                  <c:v>0.13400000000000004</c:v>
                </c:pt>
                <c:pt idx="37">
                  <c:v>0.13600000000000004</c:v>
                </c:pt>
                <c:pt idx="38">
                  <c:v>0.13800000000000004</c:v>
                </c:pt>
                <c:pt idx="39">
                  <c:v>0.14000000000000004</c:v>
                </c:pt>
                <c:pt idx="40">
                  <c:v>0.14200000000000004</c:v>
                </c:pt>
                <c:pt idx="41">
                  <c:v>0.14400000000000004</c:v>
                </c:pt>
                <c:pt idx="42">
                  <c:v>0.14600000000000005</c:v>
                </c:pt>
                <c:pt idx="43">
                  <c:v>0.14800000000000005</c:v>
                </c:pt>
                <c:pt idx="44">
                  <c:v>0.15000000000000005</c:v>
                </c:pt>
                <c:pt idx="45">
                  <c:v>0.15200000000000005</c:v>
                </c:pt>
                <c:pt idx="46">
                  <c:v>0.15400000000000005</c:v>
                </c:pt>
                <c:pt idx="47">
                  <c:v>0.15600000000000006</c:v>
                </c:pt>
                <c:pt idx="48">
                  <c:v>0.15800000000000006</c:v>
                </c:pt>
              </c:numCache>
            </c:numRef>
          </c:val>
          <c:smooth val="0"/>
        </c:ser>
        <c:axId val="9915361"/>
        <c:axId val="22129386"/>
      </c:line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Month after Joining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29386"/>
        <c:crosses val="autoZero"/>
        <c:auto val="1"/>
        <c:lblOffset val="100"/>
        <c:tickLblSkip val="1"/>
        <c:noMultiLvlLbl val="0"/>
      </c:catAx>
      <c:valAx>
        <c:axId val="2212938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12725"/>
          <c:w val="0.303"/>
          <c:h val="0.17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165"/>
          <c:w val="0.89025"/>
          <c:h val="0.96625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Active Users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Data'!$D$3:$AW$3</c:f>
              <c:strCache>
                <c:ptCount val="46"/>
                <c:pt idx="0">
                  <c:v>40179</c:v>
                </c:pt>
                <c:pt idx="1">
                  <c:v>40210</c:v>
                </c:pt>
                <c:pt idx="2">
                  <c:v>40269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  <c:pt idx="20">
                  <c:v>40848</c:v>
                </c:pt>
                <c:pt idx="21">
                  <c:v>40878</c:v>
                </c:pt>
                <c:pt idx="22">
                  <c:v>40909</c:v>
                </c:pt>
                <c:pt idx="23">
                  <c:v>40940</c:v>
                </c:pt>
                <c:pt idx="24">
                  <c:v>40969</c:v>
                </c:pt>
                <c:pt idx="25">
                  <c:v>41000</c:v>
                </c:pt>
                <c:pt idx="26">
                  <c:v>41030</c:v>
                </c:pt>
                <c:pt idx="27">
                  <c:v>41061</c:v>
                </c:pt>
                <c:pt idx="28">
                  <c:v>41091</c:v>
                </c:pt>
                <c:pt idx="29">
                  <c:v>41122</c:v>
                </c:pt>
                <c:pt idx="30">
                  <c:v>41153</c:v>
                </c:pt>
                <c:pt idx="31">
                  <c:v>41183</c:v>
                </c:pt>
                <c:pt idx="32">
                  <c:v>41214</c:v>
                </c:pt>
                <c:pt idx="33">
                  <c:v>41244</c:v>
                </c:pt>
                <c:pt idx="34">
                  <c:v>41275</c:v>
                </c:pt>
                <c:pt idx="35">
                  <c:v>41306</c:v>
                </c:pt>
                <c:pt idx="36">
                  <c:v>41334</c:v>
                </c:pt>
                <c:pt idx="37">
                  <c:v>41365</c:v>
                </c:pt>
                <c:pt idx="38">
                  <c:v>41395</c:v>
                </c:pt>
                <c:pt idx="39">
                  <c:v>41426</c:v>
                </c:pt>
                <c:pt idx="40">
                  <c:v>41456</c:v>
                </c:pt>
                <c:pt idx="41">
                  <c:v>41487</c:v>
                </c:pt>
                <c:pt idx="42">
                  <c:v>41518</c:v>
                </c:pt>
                <c:pt idx="43">
                  <c:v>41548</c:v>
                </c:pt>
                <c:pt idx="44">
                  <c:v>41579</c:v>
                </c:pt>
                <c:pt idx="45">
                  <c:v>41609</c:v>
                </c:pt>
              </c:strCache>
            </c:strRef>
          </c:cat>
          <c:val>
            <c:numRef>
              <c:f>'Chart Data'!$D$4:$AW$4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1260</c:v>
                </c:pt>
                <c:pt idx="4">
                  <c:v>5655</c:v>
                </c:pt>
                <c:pt idx="5">
                  <c:v>12775</c:v>
                </c:pt>
                <c:pt idx="6">
                  <c:v>21698</c:v>
                </c:pt>
                <c:pt idx="7">
                  <c:v>42137</c:v>
                </c:pt>
                <c:pt idx="8">
                  <c:v>71361</c:v>
                </c:pt>
                <c:pt idx="9">
                  <c:v>112595.7</c:v>
                </c:pt>
                <c:pt idx="10">
                  <c:v>173683.90000000002</c:v>
                </c:pt>
                <c:pt idx="11">
                  <c:v>237729.10000000003</c:v>
                </c:pt>
                <c:pt idx="12">
                  <c:v>287559.30000000005</c:v>
                </c:pt>
                <c:pt idx="13">
                  <c:v>334474.50000000006</c:v>
                </c:pt>
                <c:pt idx="14">
                  <c:v>380253.45000000007</c:v>
                </c:pt>
                <c:pt idx="15">
                  <c:v>426127.0875000001</c:v>
                </c:pt>
                <c:pt idx="16">
                  <c:v>473187.84687500005</c:v>
                </c:pt>
                <c:pt idx="17">
                  <c:v>521863.07421875</c:v>
                </c:pt>
                <c:pt idx="18">
                  <c:v>572461.2429296875</c:v>
                </c:pt>
                <c:pt idx="19">
                  <c:v>625237.6000761719</c:v>
                </c:pt>
                <c:pt idx="20">
                  <c:v>680310.5550799805</c:v>
                </c:pt>
                <c:pt idx="21">
                  <c:v>737803.9378339795</c:v>
                </c:pt>
                <c:pt idx="22">
                  <c:v>795668.2619795289</c:v>
                </c:pt>
                <c:pt idx="23">
                  <c:v>855076.5685367425</c:v>
                </c:pt>
                <c:pt idx="24">
                  <c:v>916326.0568489938</c:v>
                </c:pt>
                <c:pt idx="25">
                  <c:v>979647.5078484295</c:v>
                </c:pt>
                <c:pt idx="26">
                  <c:v>1045264.5983875791</c:v>
                </c:pt>
                <c:pt idx="27">
                  <c:v>1113306.0940779408</c:v>
                </c:pt>
                <c:pt idx="28">
                  <c:v>1181103.321756484</c:v>
                </c:pt>
                <c:pt idx="29">
                  <c:v>1250111.019592349</c:v>
                </c:pt>
                <c:pt idx="30">
                  <c:v>1320618.9093845792</c:v>
                </c:pt>
                <c:pt idx="31">
                  <c:v>1392796.4810895617</c:v>
                </c:pt>
                <c:pt idx="32">
                  <c:v>1466823.2543676198</c:v>
                </c:pt>
                <c:pt idx="33">
                  <c:v>1542805.6141665187</c:v>
                </c:pt>
                <c:pt idx="34">
                  <c:v>1617504.9626984384</c:v>
                </c:pt>
                <c:pt idx="35">
                  <c:v>1692666.31069251</c:v>
                </c:pt>
                <c:pt idx="36">
                  <c:v>1768607.6565147953</c:v>
                </c:pt>
                <c:pt idx="37">
                  <c:v>1845492.5221685618</c:v>
                </c:pt>
                <c:pt idx="38">
                  <c:v>1923478.994418853</c:v>
                </c:pt>
                <c:pt idx="39">
                  <c:v>2002629.8585431292</c:v>
                </c:pt>
                <c:pt idx="40">
                  <c:v>2082972.3783924168</c:v>
                </c:pt>
                <c:pt idx="41">
                  <c:v>2164513.996518555</c:v>
                </c:pt>
                <c:pt idx="42">
                  <c:v>2247247.156603709</c:v>
                </c:pt>
                <c:pt idx="43">
                  <c:v>2331174.1643797043</c:v>
                </c:pt>
                <c:pt idx="44">
                  <c:v>2416285.816139783</c:v>
                </c:pt>
                <c:pt idx="45">
                  <c:v>2502582.403433235</c:v>
                </c:pt>
              </c:numCache>
            </c:numRef>
          </c:val>
        </c:ser>
        <c:ser>
          <c:idx val="1"/>
          <c:order val="1"/>
          <c:tx>
            <c:strRef>
              <c:f>'Chart Data'!$C$5</c:f>
              <c:strCache>
                <c:ptCount val="1"/>
                <c:pt idx="0">
                  <c:v>Subscribers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Data'!$D$3:$AW$3</c:f>
              <c:strCache>
                <c:ptCount val="46"/>
                <c:pt idx="0">
                  <c:v>40179</c:v>
                </c:pt>
                <c:pt idx="1">
                  <c:v>40210</c:v>
                </c:pt>
                <c:pt idx="2">
                  <c:v>40269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  <c:pt idx="20">
                  <c:v>40848</c:v>
                </c:pt>
                <c:pt idx="21">
                  <c:v>40878</c:v>
                </c:pt>
                <c:pt idx="22">
                  <c:v>40909</c:v>
                </c:pt>
                <c:pt idx="23">
                  <c:v>40940</c:v>
                </c:pt>
                <c:pt idx="24">
                  <c:v>40969</c:v>
                </c:pt>
                <c:pt idx="25">
                  <c:v>41000</c:v>
                </c:pt>
                <c:pt idx="26">
                  <c:v>41030</c:v>
                </c:pt>
                <c:pt idx="27">
                  <c:v>41061</c:v>
                </c:pt>
                <c:pt idx="28">
                  <c:v>41091</c:v>
                </c:pt>
                <c:pt idx="29">
                  <c:v>41122</c:v>
                </c:pt>
                <c:pt idx="30">
                  <c:v>41153</c:v>
                </c:pt>
                <c:pt idx="31">
                  <c:v>41183</c:v>
                </c:pt>
                <c:pt idx="32">
                  <c:v>41214</c:v>
                </c:pt>
                <c:pt idx="33">
                  <c:v>41244</c:v>
                </c:pt>
                <c:pt idx="34">
                  <c:v>41275</c:v>
                </c:pt>
                <c:pt idx="35">
                  <c:v>41306</c:v>
                </c:pt>
                <c:pt idx="36">
                  <c:v>41334</c:v>
                </c:pt>
                <c:pt idx="37">
                  <c:v>41365</c:v>
                </c:pt>
                <c:pt idx="38">
                  <c:v>41395</c:v>
                </c:pt>
                <c:pt idx="39">
                  <c:v>41426</c:v>
                </c:pt>
                <c:pt idx="40">
                  <c:v>41456</c:v>
                </c:pt>
                <c:pt idx="41">
                  <c:v>41487</c:v>
                </c:pt>
                <c:pt idx="42">
                  <c:v>41518</c:v>
                </c:pt>
                <c:pt idx="43">
                  <c:v>41548</c:v>
                </c:pt>
                <c:pt idx="44">
                  <c:v>41579</c:v>
                </c:pt>
                <c:pt idx="45">
                  <c:v>41609</c:v>
                </c:pt>
              </c:strCache>
            </c:strRef>
          </c:cat>
          <c:val>
            <c:numRef>
              <c:f>'Chart Data'!$D$5:$AW$5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1.4749999999999999</c:v>
                </c:pt>
                <c:pt idx="4">
                  <c:v>4.6</c:v>
                </c:pt>
                <c:pt idx="5">
                  <c:v>18.5</c:v>
                </c:pt>
                <c:pt idx="6">
                  <c:v>50.67</c:v>
                </c:pt>
                <c:pt idx="7">
                  <c:v>111.94999999999999</c:v>
                </c:pt>
                <c:pt idx="8">
                  <c:v>233.45999999999998</c:v>
                </c:pt>
                <c:pt idx="9">
                  <c:v>442.749</c:v>
                </c:pt>
                <c:pt idx="10">
                  <c:v>790.977</c:v>
                </c:pt>
                <c:pt idx="11">
                  <c:v>1343.459</c:v>
                </c:pt>
                <c:pt idx="12">
                  <c:v>2140.545</c:v>
                </c:pt>
                <c:pt idx="13">
                  <c:v>3196.6725</c:v>
                </c:pt>
                <c:pt idx="14">
                  <c:v>4523.238375000001</c:v>
                </c:pt>
                <c:pt idx="15">
                  <c:v>6120.78684375</c:v>
                </c:pt>
                <c:pt idx="16">
                  <c:v>8009.2148359375005</c:v>
                </c:pt>
                <c:pt idx="17">
                  <c:v>10202.429727734378</c:v>
                </c:pt>
                <c:pt idx="18">
                  <c:v>12716.908464121094</c:v>
                </c:pt>
                <c:pt idx="19">
                  <c:v>15570.187837327148</c:v>
                </c:pt>
                <c:pt idx="20">
                  <c:v>18773.319479193506</c:v>
                </c:pt>
                <c:pt idx="21">
                  <c:v>22337.486803153177</c:v>
                </c:pt>
                <c:pt idx="22">
                  <c:v>26277.20309331084</c:v>
                </c:pt>
                <c:pt idx="23">
                  <c:v>30597.575030547556</c:v>
                </c:pt>
                <c:pt idx="24">
                  <c:v>35306.66072683742</c:v>
                </c:pt>
                <c:pt idx="25">
                  <c:v>40414.49757325536</c:v>
                </c:pt>
                <c:pt idx="26">
                  <c:v>45914.013306301145</c:v>
                </c:pt>
                <c:pt idx="27">
                  <c:v>51788.14937490997</c:v>
                </c:pt>
                <c:pt idx="28">
                  <c:v>58009.542779873314</c:v>
                </c:pt>
                <c:pt idx="29">
                  <c:v>64524.00814870529</c:v>
                </c:pt>
                <c:pt idx="30">
                  <c:v>71297.00669488462</c:v>
                </c:pt>
                <c:pt idx="31">
                  <c:v>78328.81523719706</c:v>
                </c:pt>
                <c:pt idx="32">
                  <c:v>85622.26090669469</c:v>
                </c:pt>
                <c:pt idx="33">
                  <c:v>93179.52741899244</c:v>
                </c:pt>
                <c:pt idx="34">
                  <c:v>101002.42225648118</c:v>
                </c:pt>
                <c:pt idx="35">
                  <c:v>109085.11299498999</c:v>
                </c:pt>
                <c:pt idx="36">
                  <c:v>117423.60774503974</c:v>
                </c:pt>
                <c:pt idx="37">
                  <c:v>126008.92871998053</c:v>
                </c:pt>
                <c:pt idx="38">
                  <c:v>134832.56548012357</c:v>
                </c:pt>
                <c:pt idx="39">
                  <c:v>143884.24044840163</c:v>
                </c:pt>
                <c:pt idx="40">
                  <c:v>153151.84409605173</c:v>
                </c:pt>
                <c:pt idx="41">
                  <c:v>162623.7148747647</c:v>
                </c:pt>
                <c:pt idx="42">
                  <c:v>172288.05013224625</c:v>
                </c:pt>
                <c:pt idx="43">
                  <c:v>182134.63637915556</c:v>
                </c:pt>
                <c:pt idx="44">
                  <c:v>192150.9427322724</c:v>
                </c:pt>
                <c:pt idx="45">
                  <c:v>202325.67748670193</c:v>
                </c:pt>
              </c:numCache>
            </c:numRef>
          </c:val>
        </c:ser>
        <c:axId val="64946747"/>
        <c:axId val="47649812"/>
      </c:areaChart>
      <c:lineChart>
        <c:grouping val="standard"/>
        <c:varyColors val="0"/>
        <c:ser>
          <c:idx val="2"/>
          <c:order val="2"/>
          <c:tx>
            <c:strRef>
              <c:f>'Chart Data'!$C$6</c:f>
              <c:strCache>
                <c:ptCount val="1"/>
                <c:pt idx="0">
                  <c:v>Subscriber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Data'!$D$6:$AW$6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0.0011706349206349206</c:v>
                </c:pt>
                <c:pt idx="4">
                  <c:v>0.0008134394341290892</c:v>
                </c:pt>
                <c:pt idx="5">
                  <c:v>0.0014481409001956948</c:v>
                </c:pt>
                <c:pt idx="6">
                  <c:v>0.0023352382708083695</c:v>
                </c:pt>
                <c:pt idx="7">
                  <c:v>0.0026568099295156272</c:v>
                </c:pt>
                <c:pt idx="8">
                  <c:v>0.003271534871988901</c:v>
                </c:pt>
                <c:pt idx="9">
                  <c:v>0.003932201673776174</c:v>
                </c:pt>
                <c:pt idx="10">
                  <c:v>0.004554118142211223</c:v>
                </c:pt>
                <c:pt idx="11">
                  <c:v>0.0056512181302162835</c:v>
                </c:pt>
                <c:pt idx="12">
                  <c:v>0.007443838540433225</c:v>
                </c:pt>
                <c:pt idx="13">
                  <c:v>0.009557298089988921</c:v>
                </c:pt>
                <c:pt idx="14">
                  <c:v>0.011895325012830258</c:v>
                </c:pt>
                <c:pt idx="15">
                  <c:v>0.014363759130308747</c:v>
                </c:pt>
                <c:pt idx="16">
                  <c:v>0.016926078911010705</c:v>
                </c:pt>
                <c:pt idx="17">
                  <c:v>0.019550012698269226</c:v>
                </c:pt>
                <c:pt idx="18">
                  <c:v>0.022214444420795572</c:v>
                </c:pt>
                <c:pt idx="19">
                  <c:v>0.024902833475514353</c:v>
                </c:pt>
                <c:pt idx="20">
                  <c:v>0.0275952200638522</c:v>
                </c:pt>
                <c:pt idx="21">
                  <c:v>0.03027564052955699</c:v>
                </c:pt>
                <c:pt idx="22">
                  <c:v>0.033025325187580376</c:v>
                </c:pt>
                <c:pt idx="23">
                  <c:v>0.03578343291865421</c:v>
                </c:pt>
                <c:pt idx="24">
                  <c:v>0.038530674166625596</c:v>
                </c:pt>
                <c:pt idx="25">
                  <c:v>0.041254121762649615</c:v>
                </c:pt>
                <c:pt idx="26">
                  <c:v>0.043925732658628175</c:v>
                </c:pt>
                <c:pt idx="27">
                  <c:v>0.04651743994790741</c:v>
                </c:pt>
                <c:pt idx="28">
                  <c:v>0.04911470631849898</c:v>
                </c:pt>
                <c:pt idx="29">
                  <c:v>0.05161462233149984</c:v>
                </c:pt>
                <c:pt idx="30">
                  <c:v>0.053987570667233364</c:v>
                </c:pt>
                <c:pt idx="31">
                  <c:v>0.05623852178024009</c:v>
                </c:pt>
                <c:pt idx="32">
                  <c:v>0.058372582144266834</c:v>
                </c:pt>
                <c:pt idx="33">
                  <c:v>0.060396155266346695</c:v>
                </c:pt>
                <c:pt idx="34">
                  <c:v>0.06244334613229356</c:v>
                </c:pt>
                <c:pt idx="35">
                  <c:v>0.0644457282016564</c:v>
                </c:pt>
                <c:pt idx="36">
                  <c:v>0.066393248560528</c:v>
                </c:pt>
                <c:pt idx="37">
                  <c:v>0.06827929520511557</c:v>
                </c:pt>
                <c:pt idx="38">
                  <c:v>0.07009827810511701</c:v>
                </c:pt>
                <c:pt idx="39">
                  <c:v>0.07184764565184021</c:v>
                </c:pt>
                <c:pt idx="40">
                  <c:v>0.07352562409600952</c:v>
                </c:pt>
                <c:pt idx="41">
                  <c:v>0.07513174557260047</c:v>
                </c:pt>
                <c:pt idx="42">
                  <c:v>0.07666626682604294</c:v>
                </c:pt>
                <c:pt idx="43">
                  <c:v>0.07812999953507088</c:v>
                </c:pt>
                <c:pt idx="44">
                  <c:v>0.07952326725952044</c:v>
                </c:pt>
                <c:pt idx="45">
                  <c:v>0.08084675941504904</c:v>
                </c:pt>
              </c:numCache>
            </c:numRef>
          </c:val>
          <c:smooth val="0"/>
        </c:ser>
        <c:axId val="26195125"/>
        <c:axId val="34429534"/>
      </c:line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auto val="1"/>
        <c:lblOffset val="100"/>
        <c:noMultiLvlLbl val="0"/>
      </c:catAx>
      <c:valAx>
        <c:axId val="476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User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946747"/>
        <c:crossesAt val="1"/>
        <c:crossBetween val="midCat"/>
        <c:dispUnits/>
      </c:valAx>
      <c:catAx>
        <c:axId val="26195125"/>
        <c:scaling>
          <c:orientation val="minMax"/>
        </c:scaling>
        <c:axPos val="b"/>
        <c:delete val="1"/>
        <c:majorTickMark val="in"/>
        <c:minorTickMark val="none"/>
        <c:tickLblPos val="nextTo"/>
        <c:crossAx val="34429534"/>
        <c:crosses val="autoZero"/>
        <c:auto val="1"/>
        <c:lblOffset val="100"/>
        <c:noMultiLvlLbl val="0"/>
      </c:catAx>
      <c:valAx>
        <c:axId val="3442953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Subscriber %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17125"/>
          <c:w val="0.2175"/>
          <c:h val="0.1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5"/>
          <c:w val="0.94275"/>
          <c:h val="0.9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Data'!$C$68</c:f>
              <c:strCache>
                <c:ptCount val="1"/>
                <c:pt idx="0">
                  <c:v>Corp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Data'!$D$67:$G$67</c:f>
              <c:num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Data'!$D$68:$G$68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Data'!$C$69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Data'!$D$67:$G$67</c:f>
              <c:num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Data'!$D$69:$G$69</c:f>
              <c:numCache>
                <c:ptCount val="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'Chart Data'!$C$70</c:f>
              <c:strCache>
                <c:ptCount val="1"/>
                <c:pt idx="0">
                  <c:v>Sales &amp; Marketing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Data'!$D$67:$G$67</c:f>
              <c:num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Data'!$D$70:$G$70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Data'!$C$71</c:f>
              <c:strCache>
                <c:ptCount val="1"/>
                <c:pt idx="0">
                  <c:v>Customer Support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Data'!$D$67:$G$67</c:f>
              <c:num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Data'!$D$71:$G$71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1430351"/>
        <c:axId val="37328840"/>
      </c:bar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"/>
          <c:y val="0.106"/>
          <c:w val="0.253"/>
          <c:h val="0.23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495"/>
          <c:h val="0.92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Data'!$C$9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Data'!$D$8:$AW$8</c:f>
              <c:strCache>
                <c:ptCount val="46"/>
                <c:pt idx="0">
                  <c:v>40179</c:v>
                </c:pt>
                <c:pt idx="1">
                  <c:v>40210</c:v>
                </c:pt>
                <c:pt idx="2">
                  <c:v>40269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  <c:pt idx="20">
                  <c:v>40848</c:v>
                </c:pt>
                <c:pt idx="21">
                  <c:v>40878</c:v>
                </c:pt>
                <c:pt idx="22">
                  <c:v>40909</c:v>
                </c:pt>
                <c:pt idx="23">
                  <c:v>40940</c:v>
                </c:pt>
                <c:pt idx="24">
                  <c:v>40969</c:v>
                </c:pt>
                <c:pt idx="25">
                  <c:v>41000</c:v>
                </c:pt>
                <c:pt idx="26">
                  <c:v>41030</c:v>
                </c:pt>
                <c:pt idx="27">
                  <c:v>41061</c:v>
                </c:pt>
                <c:pt idx="28">
                  <c:v>41091</c:v>
                </c:pt>
                <c:pt idx="29">
                  <c:v>41122</c:v>
                </c:pt>
                <c:pt idx="30">
                  <c:v>41153</c:v>
                </c:pt>
                <c:pt idx="31">
                  <c:v>41183</c:v>
                </c:pt>
                <c:pt idx="32">
                  <c:v>41214</c:v>
                </c:pt>
                <c:pt idx="33">
                  <c:v>41244</c:v>
                </c:pt>
                <c:pt idx="34">
                  <c:v>41275</c:v>
                </c:pt>
                <c:pt idx="35">
                  <c:v>41306</c:v>
                </c:pt>
                <c:pt idx="36">
                  <c:v>41334</c:v>
                </c:pt>
                <c:pt idx="37">
                  <c:v>41365</c:v>
                </c:pt>
                <c:pt idx="38">
                  <c:v>41395</c:v>
                </c:pt>
                <c:pt idx="39">
                  <c:v>41426</c:v>
                </c:pt>
                <c:pt idx="40">
                  <c:v>41456</c:v>
                </c:pt>
                <c:pt idx="41">
                  <c:v>41487</c:v>
                </c:pt>
                <c:pt idx="42">
                  <c:v>41518</c:v>
                </c:pt>
                <c:pt idx="43">
                  <c:v>41548</c:v>
                </c:pt>
                <c:pt idx="44">
                  <c:v>41579</c:v>
                </c:pt>
                <c:pt idx="45">
                  <c:v>41609</c:v>
                </c:pt>
              </c:strCache>
            </c:strRef>
          </c:cat>
          <c:val>
            <c:numRef>
              <c:f>'Chart Data'!$D$9:$AW$9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Data'!$C$10</c:f>
              <c:strCache>
                <c:ptCount val="1"/>
                <c:pt idx="0">
                  <c:v>Total Costs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Data'!$D$8:$AW$8</c:f>
              <c:strCache>
                <c:ptCount val="46"/>
                <c:pt idx="0">
                  <c:v>40179</c:v>
                </c:pt>
                <c:pt idx="1">
                  <c:v>40210</c:v>
                </c:pt>
                <c:pt idx="2">
                  <c:v>40269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  <c:pt idx="20">
                  <c:v>40848</c:v>
                </c:pt>
                <c:pt idx="21">
                  <c:v>40878</c:v>
                </c:pt>
                <c:pt idx="22">
                  <c:v>40909</c:v>
                </c:pt>
                <c:pt idx="23">
                  <c:v>40940</c:v>
                </c:pt>
                <c:pt idx="24">
                  <c:v>40969</c:v>
                </c:pt>
                <c:pt idx="25">
                  <c:v>41000</c:v>
                </c:pt>
                <c:pt idx="26">
                  <c:v>41030</c:v>
                </c:pt>
                <c:pt idx="27">
                  <c:v>41061</c:v>
                </c:pt>
                <c:pt idx="28">
                  <c:v>41091</c:v>
                </c:pt>
                <c:pt idx="29">
                  <c:v>41122</c:v>
                </c:pt>
                <c:pt idx="30">
                  <c:v>41153</c:v>
                </c:pt>
                <c:pt idx="31">
                  <c:v>41183</c:v>
                </c:pt>
                <c:pt idx="32">
                  <c:v>41214</c:v>
                </c:pt>
                <c:pt idx="33">
                  <c:v>41244</c:v>
                </c:pt>
                <c:pt idx="34">
                  <c:v>41275</c:v>
                </c:pt>
                <c:pt idx="35">
                  <c:v>41306</c:v>
                </c:pt>
                <c:pt idx="36">
                  <c:v>41334</c:v>
                </c:pt>
                <c:pt idx="37">
                  <c:v>41365</c:v>
                </c:pt>
                <c:pt idx="38">
                  <c:v>41395</c:v>
                </c:pt>
                <c:pt idx="39">
                  <c:v>41426</c:v>
                </c:pt>
                <c:pt idx="40">
                  <c:v>41456</c:v>
                </c:pt>
                <c:pt idx="41">
                  <c:v>41487</c:v>
                </c:pt>
                <c:pt idx="42">
                  <c:v>41518</c:v>
                </c:pt>
                <c:pt idx="43">
                  <c:v>41548</c:v>
                </c:pt>
                <c:pt idx="44">
                  <c:v>41579</c:v>
                </c:pt>
                <c:pt idx="45">
                  <c:v>41609</c:v>
                </c:pt>
              </c:strCache>
            </c:strRef>
          </c:cat>
          <c:val>
            <c:numRef>
              <c:f>'Chart Data'!$D$10:$AW$10</c:f>
              <c:numCache>
                <c:ptCount val="46"/>
                <c:pt idx="0">
                  <c:v>2740</c:v>
                </c:pt>
                <c:pt idx="1">
                  <c:v>2740</c:v>
                </c:pt>
                <c:pt idx="2">
                  <c:v>2740</c:v>
                </c:pt>
                <c:pt idx="3">
                  <c:v>2740</c:v>
                </c:pt>
                <c:pt idx="4">
                  <c:v>2740</c:v>
                </c:pt>
                <c:pt idx="5">
                  <c:v>2740</c:v>
                </c:pt>
                <c:pt idx="6">
                  <c:v>2740</c:v>
                </c:pt>
                <c:pt idx="7">
                  <c:v>2740</c:v>
                </c:pt>
                <c:pt idx="8">
                  <c:v>2740</c:v>
                </c:pt>
                <c:pt idx="9">
                  <c:v>2740</c:v>
                </c:pt>
                <c:pt idx="10">
                  <c:v>2740</c:v>
                </c:pt>
                <c:pt idx="11">
                  <c:v>2740</c:v>
                </c:pt>
                <c:pt idx="12">
                  <c:v>2740</c:v>
                </c:pt>
                <c:pt idx="13">
                  <c:v>2740</c:v>
                </c:pt>
                <c:pt idx="14">
                  <c:v>7740</c:v>
                </c:pt>
                <c:pt idx="15">
                  <c:v>7740</c:v>
                </c:pt>
                <c:pt idx="16">
                  <c:v>7740</c:v>
                </c:pt>
                <c:pt idx="17">
                  <c:v>7740</c:v>
                </c:pt>
                <c:pt idx="18">
                  <c:v>7740</c:v>
                </c:pt>
                <c:pt idx="19">
                  <c:v>7740</c:v>
                </c:pt>
                <c:pt idx="20">
                  <c:v>7740</c:v>
                </c:pt>
                <c:pt idx="21">
                  <c:v>7740</c:v>
                </c:pt>
                <c:pt idx="22">
                  <c:v>7740</c:v>
                </c:pt>
                <c:pt idx="23">
                  <c:v>7740</c:v>
                </c:pt>
                <c:pt idx="24">
                  <c:v>7740</c:v>
                </c:pt>
                <c:pt idx="25">
                  <c:v>7740</c:v>
                </c:pt>
                <c:pt idx="26">
                  <c:v>12740</c:v>
                </c:pt>
                <c:pt idx="27">
                  <c:v>12740</c:v>
                </c:pt>
                <c:pt idx="28">
                  <c:v>12740</c:v>
                </c:pt>
                <c:pt idx="29">
                  <c:v>12740</c:v>
                </c:pt>
                <c:pt idx="30">
                  <c:v>12740</c:v>
                </c:pt>
                <c:pt idx="31">
                  <c:v>12740</c:v>
                </c:pt>
                <c:pt idx="32">
                  <c:v>12740</c:v>
                </c:pt>
                <c:pt idx="33">
                  <c:v>12740</c:v>
                </c:pt>
                <c:pt idx="34">
                  <c:v>12740</c:v>
                </c:pt>
                <c:pt idx="35">
                  <c:v>12740</c:v>
                </c:pt>
                <c:pt idx="36">
                  <c:v>12740</c:v>
                </c:pt>
                <c:pt idx="37">
                  <c:v>12740</c:v>
                </c:pt>
                <c:pt idx="38">
                  <c:v>12740</c:v>
                </c:pt>
                <c:pt idx="39">
                  <c:v>12740</c:v>
                </c:pt>
                <c:pt idx="40">
                  <c:v>12740</c:v>
                </c:pt>
                <c:pt idx="41">
                  <c:v>12740</c:v>
                </c:pt>
                <c:pt idx="42">
                  <c:v>12740</c:v>
                </c:pt>
                <c:pt idx="43">
                  <c:v>12740</c:v>
                </c:pt>
                <c:pt idx="44">
                  <c:v>12740</c:v>
                </c:pt>
                <c:pt idx="45">
                  <c:v>12740</c:v>
                </c:pt>
              </c:numCache>
            </c:numRef>
          </c:val>
        </c:ser>
        <c:axId val="415241"/>
        <c:axId val="3737170"/>
      </c:areaChart>
      <c:cat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52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"/>
          <c:y val="0.07175"/>
          <c:w val="0.182"/>
          <c:h val="0.13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33"/>
  <sheetViews>
    <sheetView showGridLines="0" workbookViewId="0" topLeftCell="A1">
      <selection activeCell="C26" sqref="C26"/>
    </sheetView>
  </sheetViews>
  <sheetFormatPr defaultColWidth="9.140625" defaultRowHeight="12.75"/>
  <cols>
    <col min="1" max="2" width="2.28125" style="0" customWidth="1"/>
    <col min="3" max="3" width="21.28125" style="0" customWidth="1"/>
  </cols>
  <sheetData>
    <row r="1" ht="25.5">
      <c r="A1" s="87" t="s">
        <v>193</v>
      </c>
    </row>
    <row r="3" ht="12.75">
      <c r="B3" s="118" t="s">
        <v>253</v>
      </c>
    </row>
    <row r="5" ht="12.75">
      <c r="B5" s="28" t="s">
        <v>254</v>
      </c>
    </row>
    <row r="6" spans="2:3" ht="12.75">
      <c r="B6" s="151" t="s">
        <v>217</v>
      </c>
      <c r="C6" t="s">
        <v>255</v>
      </c>
    </row>
    <row r="7" ht="12.75">
      <c r="B7" s="28"/>
    </row>
    <row r="9" ht="12.75">
      <c r="B9" s="28" t="s">
        <v>216</v>
      </c>
    </row>
    <row r="10" spans="2:3" ht="12.75">
      <c r="B10" s="151" t="s">
        <v>217</v>
      </c>
      <c r="C10" t="s">
        <v>195</v>
      </c>
    </row>
    <row r="11" spans="2:3" ht="12.75">
      <c r="B11" s="151" t="s">
        <v>217</v>
      </c>
      <c r="C11" t="s">
        <v>214</v>
      </c>
    </row>
    <row r="12" spans="2:3" ht="12.75">
      <c r="B12" s="151" t="s">
        <v>217</v>
      </c>
      <c r="C12" t="s">
        <v>250</v>
      </c>
    </row>
    <row r="13" spans="2:3" ht="12.75">
      <c r="B13" s="151" t="s">
        <v>217</v>
      </c>
      <c r="C13" t="s">
        <v>240</v>
      </c>
    </row>
    <row r="14" spans="2:3" ht="12.75">
      <c r="B14" s="151"/>
      <c r="C14" t="s">
        <v>241</v>
      </c>
    </row>
    <row r="15" spans="2:3" ht="12.75">
      <c r="B15" s="151" t="s">
        <v>217</v>
      </c>
      <c r="C15" t="s">
        <v>251</v>
      </c>
    </row>
    <row r="16" spans="2:3" ht="12.75">
      <c r="B16" s="151"/>
      <c r="C16" t="s">
        <v>252</v>
      </c>
    </row>
    <row r="17" spans="2:3" ht="12.75">
      <c r="B17" s="151" t="s">
        <v>217</v>
      </c>
      <c r="C17" t="s">
        <v>238</v>
      </c>
    </row>
    <row r="18" spans="2:3" ht="12.75">
      <c r="B18" s="151" t="s">
        <v>217</v>
      </c>
      <c r="C18" t="s">
        <v>239</v>
      </c>
    </row>
    <row r="20" ht="12.75">
      <c r="B20" s="28" t="s">
        <v>215</v>
      </c>
    </row>
    <row r="21" spans="2:3" ht="12.75">
      <c r="B21" s="151" t="s">
        <v>217</v>
      </c>
      <c r="C21" t="s">
        <v>219</v>
      </c>
    </row>
    <row r="22" spans="2:3" ht="12.75">
      <c r="B22" s="151" t="s">
        <v>217</v>
      </c>
      <c r="C22" t="s">
        <v>220</v>
      </c>
    </row>
    <row r="23" spans="2:3" ht="12.75">
      <c r="B23" s="151" t="s">
        <v>217</v>
      </c>
      <c r="C23" t="s">
        <v>221</v>
      </c>
    </row>
    <row r="24" spans="2:3" ht="12.75">
      <c r="B24" s="151" t="s">
        <v>217</v>
      </c>
      <c r="C24" s="11" t="s">
        <v>196</v>
      </c>
    </row>
    <row r="33" ht="12.75">
      <c r="C33" t="s">
        <v>218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&amp;L&amp;9&amp;F&amp;C&amp;"Arial,Italic"&amp;8Page &amp;P of &amp;N&amp;R&amp;9Confidential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workbookViewId="0" topLeftCell="A1">
      <selection activeCell="D3" sqref="D3"/>
    </sheetView>
  </sheetViews>
  <sheetFormatPr defaultColWidth="9.140625" defaultRowHeight="12.75"/>
  <cols>
    <col min="1" max="2" width="2.00390625" style="26" customWidth="1"/>
    <col min="3" max="3" width="31.00390625" style="26" customWidth="1"/>
    <col min="4" max="4" width="17.7109375" style="26" customWidth="1"/>
    <col min="5" max="5" width="5.140625" style="26" bestFit="1" customWidth="1"/>
    <col min="6" max="6" width="17.7109375" style="26" customWidth="1"/>
    <col min="7" max="7" width="5.140625" style="26" customWidth="1"/>
    <col min="8" max="8" width="17.7109375" style="26" customWidth="1"/>
    <col min="9" max="9" width="5.140625" style="26" bestFit="1" customWidth="1"/>
    <col min="10" max="10" width="17.7109375" style="26" customWidth="1"/>
    <col min="11" max="11" width="5.140625" style="26" bestFit="1" customWidth="1"/>
    <col min="12" max="12" width="8.8515625" style="26" customWidth="1"/>
    <col min="13" max="16384" width="9.140625" style="26" customWidth="1"/>
  </cols>
  <sheetData>
    <row r="1" ht="25.5">
      <c r="A1" s="87" t="s">
        <v>118</v>
      </c>
    </row>
    <row r="5" spans="4:10" ht="12.75">
      <c r="D5" s="88">
        <f>YEAR(Model!D3)</f>
        <v>2010</v>
      </c>
      <c r="E5" s="89"/>
      <c r="F5" s="88">
        <f>D5+1</f>
        <v>2011</v>
      </c>
      <c r="G5" s="90"/>
      <c r="H5" s="88">
        <f>F5+1</f>
        <v>2012</v>
      </c>
      <c r="I5" s="91"/>
      <c r="J5" s="88">
        <f>H5+1</f>
        <v>2013</v>
      </c>
    </row>
    <row r="6" ht="6.75" customHeight="1"/>
    <row r="7" spans="3:10" ht="12.75">
      <c r="C7" t="s">
        <v>143</v>
      </c>
      <c r="D7" s="110">
        <f>Model!BA290</f>
        <v>100</v>
      </c>
      <c r="F7" s="80">
        <f>Model!BB290</f>
        <v>715187.5</v>
      </c>
      <c r="G7" s="19"/>
      <c r="H7" s="80">
        <f>Model!BC290</f>
        <v>3178669.0188075462</v>
      </c>
      <c r="J7" s="80">
        <f>Model!BD290</f>
        <v>6974995.501019802</v>
      </c>
    </row>
    <row r="8" spans="3:10" ht="12.75">
      <c r="C8" t="s">
        <v>144</v>
      </c>
      <c r="D8" s="110">
        <f>Model!BA291</f>
        <v>100</v>
      </c>
      <c r="F8" s="80">
        <f>Model!BB291</f>
        <v>334474.50000000006</v>
      </c>
      <c r="G8" s="19"/>
      <c r="H8" s="80">
        <f>Model!BC291</f>
        <v>979647.5078484295</v>
      </c>
      <c r="J8" s="80">
        <f>Model!BD291</f>
        <v>1845492.5221685618</v>
      </c>
    </row>
    <row r="9" spans="3:10" ht="12.75">
      <c r="C9" s="66" t="s">
        <v>145</v>
      </c>
      <c r="D9" s="110">
        <f>Model!BA292</f>
        <v>0</v>
      </c>
      <c r="E9" s="92"/>
      <c r="F9" s="80">
        <f>Model!BB292</f>
        <v>3196.6725</v>
      </c>
      <c r="G9" s="93"/>
      <c r="H9" s="80">
        <f>Model!BC292</f>
        <v>40414.49757325536</v>
      </c>
      <c r="J9" s="80">
        <f>Model!BD292</f>
        <v>126008.92871998053</v>
      </c>
    </row>
    <row r="10" spans="3:10" ht="12.75">
      <c r="C10" s="66" t="s">
        <v>146</v>
      </c>
      <c r="D10" s="86">
        <f>Model!BA293</f>
        <v>0</v>
      </c>
      <c r="E10" s="109"/>
      <c r="F10" s="109">
        <f>Model!BB293</f>
        <v>0.009557298089988921</v>
      </c>
      <c r="G10" s="103"/>
      <c r="H10" s="109">
        <f>Model!BC293</f>
        <v>0.041254121762649615</v>
      </c>
      <c r="I10" s="103"/>
      <c r="J10" s="109">
        <f>Model!BD293</f>
        <v>0.06827929520511557</v>
      </c>
    </row>
    <row r="11" spans="6:10" ht="12.75">
      <c r="F11" s="94"/>
      <c r="H11" s="94"/>
      <c r="J11" s="94"/>
    </row>
    <row r="12" spans="3:10" ht="12.75">
      <c r="C12" s="95" t="s">
        <v>49</v>
      </c>
      <c r="F12" s="94"/>
      <c r="H12" s="94"/>
      <c r="J12" s="94"/>
    </row>
    <row r="13" spans="3:11" ht="12.75">
      <c r="C13" s="55" t="s">
        <v>126</v>
      </c>
      <c r="D13" s="96">
        <f>Model!BA295</f>
        <v>0</v>
      </c>
      <c r="F13" s="96">
        <f>Model!BB295</f>
        <v>0</v>
      </c>
      <c r="G13" s="97"/>
      <c r="H13" s="96">
        <f>Model!BC295</f>
        <v>0</v>
      </c>
      <c r="I13" s="97"/>
      <c r="J13" s="96">
        <f>Model!BD295</f>
        <v>0</v>
      </c>
      <c r="K13" s="97"/>
    </row>
    <row r="14" spans="3:11" ht="12.75">
      <c r="C14" s="55" t="s">
        <v>127</v>
      </c>
      <c r="D14" s="96">
        <f>Model!BA194</f>
        <v>0</v>
      </c>
      <c r="F14" s="96">
        <f>Model!BB194</f>
        <v>0</v>
      </c>
      <c r="G14" s="97"/>
      <c r="H14" s="96">
        <f>Model!BC194</f>
        <v>0</v>
      </c>
      <c r="I14" s="97"/>
      <c r="J14" s="96">
        <f>Model!BD194</f>
        <v>0</v>
      </c>
      <c r="K14" s="97"/>
    </row>
    <row r="15" spans="3:10" ht="12.75">
      <c r="C15" s="98" t="s">
        <v>50</v>
      </c>
      <c r="D15" s="99">
        <f>SUM(D13:D14)</f>
        <v>0</v>
      </c>
      <c r="E15" s="28"/>
      <c r="F15" s="99">
        <f>SUM(F13:F14)</f>
        <v>0</v>
      </c>
      <c r="G15" s="100"/>
      <c r="H15" s="99">
        <f>SUM(H13:H14)</f>
        <v>0</v>
      </c>
      <c r="J15" s="99">
        <f>SUM(J13:J14)</f>
        <v>0</v>
      </c>
    </row>
    <row r="16" spans="4:10" ht="6.75" customHeight="1">
      <c r="D16" s="80"/>
      <c r="F16" s="80"/>
      <c r="H16" s="80"/>
      <c r="J16" s="80"/>
    </row>
    <row r="17" spans="3:11" ht="12.75">
      <c r="C17" t="s">
        <v>119</v>
      </c>
      <c r="D17" s="80">
        <f>Model!BA297</f>
        <v>0</v>
      </c>
      <c r="F17" s="80">
        <f>Model!BB297</f>
        <v>0</v>
      </c>
      <c r="G17" s="97"/>
      <c r="H17" s="80">
        <f>Model!BC297</f>
        <v>0</v>
      </c>
      <c r="I17" s="97"/>
      <c r="J17" s="80">
        <f>Model!BD297</f>
        <v>0</v>
      </c>
      <c r="K17" s="97"/>
    </row>
    <row r="18" spans="3:10" ht="7.5" customHeight="1">
      <c r="C18"/>
      <c r="D18" s="80"/>
      <c r="F18" s="80"/>
      <c r="G18" s="101"/>
      <c r="H18" s="80"/>
      <c r="J18" s="80"/>
    </row>
    <row r="19" spans="3:10" ht="12.75">
      <c r="C19" t="s">
        <v>120</v>
      </c>
      <c r="D19" s="80">
        <f>D15-D17</f>
        <v>0</v>
      </c>
      <c r="F19" s="80">
        <f>F15-F17</f>
        <v>0</v>
      </c>
      <c r="G19" s="101"/>
      <c r="H19" s="80">
        <f>H15-H17</f>
        <v>0</v>
      </c>
      <c r="J19" s="80">
        <f>J15-J17</f>
        <v>0</v>
      </c>
    </row>
    <row r="20" spans="3:10" ht="12.75">
      <c r="C20" s="105" t="s">
        <v>121</v>
      </c>
      <c r="D20" s="102">
        <f>IF(ISERROR(D19/D15),0,D19/D15)</f>
        <v>0</v>
      </c>
      <c r="E20" s="103"/>
      <c r="F20" s="102">
        <f>IF(ISERROR(F19/F15),0,F19/F15)</f>
        <v>0</v>
      </c>
      <c r="G20" s="101"/>
      <c r="H20" s="102">
        <f>IF(ISERROR(H19/H15),0,H19/H15)</f>
        <v>0</v>
      </c>
      <c r="I20" s="103"/>
      <c r="J20" s="102">
        <f>IF(ISERROR(J19/J15),0,J19/J15)</f>
        <v>0</v>
      </c>
    </row>
    <row r="21" spans="3:10" ht="12.75">
      <c r="C21"/>
      <c r="D21" s="80"/>
      <c r="F21" s="80"/>
      <c r="G21" s="101"/>
      <c r="H21" s="80"/>
      <c r="J21" s="80"/>
    </row>
    <row r="22" spans="3:11" ht="12.75">
      <c r="C22" t="s">
        <v>23</v>
      </c>
      <c r="D22" s="80">
        <f>Model!BA302</f>
        <v>0</v>
      </c>
      <c r="E22" s="97"/>
      <c r="F22" s="80">
        <f>Model!BB302</f>
        <v>0</v>
      </c>
      <c r="G22" s="97">
        <f>F22/(F$25+F$17)</f>
        <v>0</v>
      </c>
      <c r="H22" s="80">
        <f>Model!BC302</f>
        <v>0</v>
      </c>
      <c r="I22" s="97">
        <f>H22/(H$25+H$17)</f>
        <v>0</v>
      </c>
      <c r="J22" s="80">
        <f>Model!BD302</f>
        <v>0</v>
      </c>
      <c r="K22" s="97">
        <f>J22/(J$25+J$17)</f>
        <v>0</v>
      </c>
    </row>
    <row r="23" spans="3:11" ht="12.75">
      <c r="C23" t="s">
        <v>25</v>
      </c>
      <c r="D23" s="80">
        <f>Model!BA303</f>
        <v>0</v>
      </c>
      <c r="E23" s="97"/>
      <c r="F23" s="80">
        <f>Model!BB303</f>
        <v>0</v>
      </c>
      <c r="G23" s="97">
        <f aca="true" t="shared" si="0" ref="G23:I24">F23/(F$25+F$17)</f>
        <v>0</v>
      </c>
      <c r="H23" s="80">
        <f>Model!BC303</f>
        <v>0</v>
      </c>
      <c r="I23" s="97">
        <f t="shared" si="0"/>
        <v>0</v>
      </c>
      <c r="J23" s="80">
        <f>Model!BD303</f>
        <v>0</v>
      </c>
      <c r="K23" s="97">
        <f>J23/(J$25+J$17)</f>
        <v>0</v>
      </c>
    </row>
    <row r="24" spans="3:11" ht="12.75">
      <c r="C24" t="s">
        <v>122</v>
      </c>
      <c r="D24" s="80">
        <f>Model!BA304</f>
        <v>32880</v>
      </c>
      <c r="E24" s="97"/>
      <c r="F24" s="80">
        <f>Model!BB304</f>
        <v>72880</v>
      </c>
      <c r="G24" s="97">
        <f t="shared" si="0"/>
        <v>1</v>
      </c>
      <c r="H24" s="80">
        <f>Model!BC304</f>
        <v>132880</v>
      </c>
      <c r="I24" s="97">
        <f t="shared" si="0"/>
        <v>1</v>
      </c>
      <c r="J24" s="80">
        <f>Model!BD304</f>
        <v>152880</v>
      </c>
      <c r="K24" s="97">
        <f>J24/(J$25+J$17)</f>
        <v>1</v>
      </c>
    </row>
    <row r="25" spans="3:10" ht="12.75">
      <c r="C25" s="33" t="s">
        <v>148</v>
      </c>
      <c r="D25" s="104">
        <f>SUM(D22:D24)</f>
        <v>32880</v>
      </c>
      <c r="F25" s="104">
        <f>SUM(F22:F24)</f>
        <v>72880</v>
      </c>
      <c r="G25" s="101"/>
      <c r="H25" s="104">
        <f>SUM(H22:H24)</f>
        <v>132880</v>
      </c>
      <c r="J25" s="104">
        <f>SUM(J22:J24)</f>
        <v>152880</v>
      </c>
    </row>
    <row r="26" spans="3:10" ht="12.75">
      <c r="C26"/>
      <c r="D26" s="80"/>
      <c r="F26" s="80"/>
      <c r="G26" s="101"/>
      <c r="H26" s="80"/>
      <c r="J26" s="80"/>
    </row>
    <row r="27" spans="3:10" ht="12.75">
      <c r="C27" t="s">
        <v>112</v>
      </c>
      <c r="D27" s="80">
        <f>D19-D25</f>
        <v>-32880</v>
      </c>
      <c r="F27" s="80">
        <f>F19-F25</f>
        <v>-72880</v>
      </c>
      <c r="G27" s="101"/>
      <c r="H27" s="80">
        <f>H19-H25</f>
        <v>-132880</v>
      </c>
      <c r="J27" s="80">
        <f>J19-J25</f>
        <v>-152880</v>
      </c>
    </row>
    <row r="28" spans="3:10" ht="12.75">
      <c r="C28" s="105" t="s">
        <v>117</v>
      </c>
      <c r="D28" s="102">
        <f>IF(ISERROR(D27/D15),0,D27/D15)</f>
        <v>0</v>
      </c>
      <c r="F28" s="102">
        <f>IF(ISERROR(F27/F15),0,F27/F15)</f>
        <v>0</v>
      </c>
      <c r="H28" s="102">
        <f>IF(ISERROR(H27/H15),0,H27/H15)</f>
        <v>0</v>
      </c>
      <c r="J28" s="102">
        <f>IF(ISERROR(J27/J15),0,J27/J15)</f>
        <v>0</v>
      </c>
    </row>
    <row r="29" ht="6" customHeight="1"/>
    <row r="30" ht="5.25" customHeight="1">
      <c r="C30" s="106"/>
    </row>
    <row r="31" spans="3:10" ht="12.75">
      <c r="C31" s="107" t="s">
        <v>154</v>
      </c>
      <c r="D31" s="88">
        <f>D5</f>
        <v>2010</v>
      </c>
      <c r="E31" s="89"/>
      <c r="F31" s="88">
        <f>F5</f>
        <v>2011</v>
      </c>
      <c r="G31" s="90"/>
      <c r="H31" s="88">
        <f>H5</f>
        <v>2012</v>
      </c>
      <c r="I31" s="91"/>
      <c r="J31" s="88">
        <f>J5</f>
        <v>2013</v>
      </c>
    </row>
    <row r="32" spans="3:14" ht="12.75">
      <c r="C32" s="26" t="str">
        <f>Admin!B9</f>
        <v>Corp</v>
      </c>
      <c r="D32" s="111">
        <f>Staff!I140</f>
        <v>1</v>
      </c>
      <c r="E32" s="19"/>
      <c r="F32" s="111">
        <f>Staff!U140</f>
        <v>1</v>
      </c>
      <c r="G32" s="19"/>
      <c r="H32" s="111">
        <f>Staff!AG140</f>
        <v>1</v>
      </c>
      <c r="I32" s="19"/>
      <c r="J32" s="111">
        <f>Staff!AS140</f>
        <v>1</v>
      </c>
      <c r="N32" s="19"/>
    </row>
    <row r="33" spans="3:14" ht="12.75">
      <c r="C33" s="26" t="str">
        <f>Admin!B10</f>
        <v>Technology</v>
      </c>
      <c r="D33" s="111">
        <f>Staff!I141</f>
        <v>3.5</v>
      </c>
      <c r="E33" s="19"/>
      <c r="F33" s="111">
        <f>Staff!U141</f>
        <v>3.5</v>
      </c>
      <c r="G33" s="19"/>
      <c r="H33" s="111">
        <f>Staff!AG141</f>
        <v>3.5</v>
      </c>
      <c r="I33" s="19"/>
      <c r="J33" s="111">
        <f>Staff!AS141</f>
        <v>3.5</v>
      </c>
      <c r="N33" s="19"/>
    </row>
    <row r="34" spans="3:14" ht="12.75">
      <c r="C34" s="26" t="str">
        <f>Admin!B11</f>
        <v>Sales &amp; Marketing</v>
      </c>
      <c r="D34" s="111">
        <f>Staff!I142</f>
        <v>0</v>
      </c>
      <c r="E34" s="19"/>
      <c r="F34" s="111">
        <f>Staff!U142</f>
        <v>0</v>
      </c>
      <c r="G34" s="19"/>
      <c r="H34" s="111">
        <f>Staff!AG142</f>
        <v>0</v>
      </c>
      <c r="I34" s="19"/>
      <c r="J34" s="111">
        <f>Staff!AS142</f>
        <v>0</v>
      </c>
      <c r="N34" s="19"/>
    </row>
    <row r="35" spans="3:14" ht="12.75">
      <c r="C35" s="26" t="str">
        <f>Admin!B12</f>
        <v>Customer Support</v>
      </c>
      <c r="D35" s="111">
        <f>Staff!I143</f>
        <v>0</v>
      </c>
      <c r="E35" s="19"/>
      <c r="F35" s="111">
        <f>Staff!U143</f>
        <v>0</v>
      </c>
      <c r="G35" s="19"/>
      <c r="H35" s="111">
        <f>Staff!AG143</f>
        <v>0</v>
      </c>
      <c r="I35" s="19"/>
      <c r="J35" s="111">
        <f>Staff!AS143</f>
        <v>0</v>
      </c>
      <c r="N35" s="19"/>
    </row>
    <row r="36" spans="3:14" ht="12.75">
      <c r="C36" s="33" t="s">
        <v>90</v>
      </c>
      <c r="D36" s="112">
        <f>SUM(D32:D35)</f>
        <v>4.5</v>
      </c>
      <c r="E36" s="19"/>
      <c r="F36" s="112">
        <f>SUM(F32:F35)</f>
        <v>4.5</v>
      </c>
      <c r="G36" s="19"/>
      <c r="H36" s="112">
        <f>SUM(H32:H35)</f>
        <v>4.5</v>
      </c>
      <c r="I36" s="19"/>
      <c r="J36" s="112">
        <f>SUM(J32:J35)</f>
        <v>4.5</v>
      </c>
      <c r="N36" s="56"/>
    </row>
    <row r="37" spans="4:14" ht="12.75">
      <c r="D37" s="80"/>
      <c r="F37" s="80"/>
      <c r="H37" s="80"/>
      <c r="J37" s="80"/>
      <c r="N37" s="56"/>
    </row>
    <row r="38" ht="12.75">
      <c r="C38" s="106" t="s">
        <v>147</v>
      </c>
    </row>
    <row r="39" ht="12.75">
      <c r="C39" s="106" t="s">
        <v>124</v>
      </c>
    </row>
    <row r="40" ht="12.75">
      <c r="C40" s="106" t="s">
        <v>125</v>
      </c>
    </row>
    <row r="41" ht="12.75">
      <c r="C41" s="115" t="s">
        <v>153</v>
      </c>
    </row>
  </sheetData>
  <printOptions/>
  <pageMargins left="0.75" right="0.75" top="1" bottom="1" header="0.5" footer="0.5"/>
  <pageSetup fitToHeight="1" fitToWidth="1" horizontalDpi="600" verticalDpi="600" orientation="landscape" scale="95" r:id="rId1"/>
  <headerFooter alignWithMargins="0">
    <oddFooter>&amp;L&amp;9&amp;F&amp;C&amp;"Arial,Italic"&amp;8Page &amp;P of &amp;N&amp;R&amp;9Confidential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D324"/>
  <sheetViews>
    <sheetView showGridLines="0" zoomScale="90" zoomScaleNormal="90" workbookViewId="0" topLeftCell="A1">
      <pane xSplit="3" ySplit="3" topLeftCell="D4" activePane="bottomRight" state="frozen"/>
      <selection pane="topLeft" activeCell="D1" sqref="D1"/>
      <selection pane="topRight" activeCell="D1" sqref="D1"/>
      <selection pane="bottomLeft" activeCell="D1" sqref="D1"/>
      <selection pane="bottomRight" activeCell="F202" sqref="F202"/>
    </sheetView>
  </sheetViews>
  <sheetFormatPr defaultColWidth="9.140625" defaultRowHeight="12.75" outlineLevelRow="1"/>
  <cols>
    <col min="1" max="2" width="2.140625" style="26" customWidth="1"/>
    <col min="3" max="3" width="25.28125" style="26" customWidth="1"/>
    <col min="4" max="51" width="11.28125" style="26" customWidth="1"/>
    <col min="52" max="52" width="9.140625" style="26" customWidth="1"/>
    <col min="53" max="56" width="11.140625" style="26" customWidth="1"/>
    <col min="57" max="16384" width="9.140625" style="26" customWidth="1"/>
  </cols>
  <sheetData>
    <row r="1" spans="1:56" ht="23.25">
      <c r="A1" s="1" t="s">
        <v>13</v>
      </c>
      <c r="BA1" s="145" t="s">
        <v>194</v>
      </c>
      <c r="BB1" s="146"/>
      <c r="BC1" s="146"/>
      <c r="BD1" s="146"/>
    </row>
    <row r="2" spans="3:53" ht="12.75">
      <c r="C2" s="28" t="s">
        <v>155</v>
      </c>
      <c r="D2" s="62" t="s">
        <v>168</v>
      </c>
      <c r="H2" s="28"/>
      <c r="I2" s="62" t="s">
        <v>170</v>
      </c>
      <c r="J2" s="28"/>
      <c r="BA2" s="28"/>
    </row>
    <row r="3" spans="4:56" ht="12.75">
      <c r="D3" s="152">
        <v>40179</v>
      </c>
      <c r="E3" s="4">
        <f aca="true" t="shared" si="0" ref="E3:AM3">DATE(YEAR(D3),MONTH(D3)+1,DAY(D3))</f>
        <v>40210</v>
      </c>
      <c r="F3" s="4">
        <f t="shared" si="0"/>
        <v>40238</v>
      </c>
      <c r="G3" s="4">
        <f t="shared" si="0"/>
        <v>40269</v>
      </c>
      <c r="H3" s="4">
        <f t="shared" si="0"/>
        <v>40299</v>
      </c>
      <c r="I3" s="4">
        <f t="shared" si="0"/>
        <v>40330</v>
      </c>
      <c r="J3" s="4">
        <f t="shared" si="0"/>
        <v>40360</v>
      </c>
      <c r="K3" s="5">
        <f t="shared" si="0"/>
        <v>40391</v>
      </c>
      <c r="L3" s="4">
        <f t="shared" si="0"/>
        <v>40422</v>
      </c>
      <c r="M3" s="4">
        <f t="shared" si="0"/>
        <v>40452</v>
      </c>
      <c r="N3" s="4">
        <f t="shared" si="0"/>
        <v>40483</v>
      </c>
      <c r="O3" s="5">
        <f t="shared" si="0"/>
        <v>40513</v>
      </c>
      <c r="P3" s="5">
        <f t="shared" si="0"/>
        <v>40544</v>
      </c>
      <c r="Q3" s="4">
        <f t="shared" si="0"/>
        <v>40575</v>
      </c>
      <c r="R3" s="4">
        <f t="shared" si="0"/>
        <v>40603</v>
      </c>
      <c r="S3" s="4">
        <f t="shared" si="0"/>
        <v>40634</v>
      </c>
      <c r="T3" s="4">
        <f t="shared" si="0"/>
        <v>40664</v>
      </c>
      <c r="U3" s="4">
        <f t="shared" si="0"/>
        <v>40695</v>
      </c>
      <c r="V3" s="4">
        <f t="shared" si="0"/>
        <v>40725</v>
      </c>
      <c r="W3" s="5">
        <f t="shared" si="0"/>
        <v>40756</v>
      </c>
      <c r="X3" s="4">
        <f t="shared" si="0"/>
        <v>40787</v>
      </c>
      <c r="Y3" s="4">
        <f t="shared" si="0"/>
        <v>40817</v>
      </c>
      <c r="Z3" s="4">
        <f t="shared" si="0"/>
        <v>40848</v>
      </c>
      <c r="AA3" s="5">
        <f t="shared" si="0"/>
        <v>40878</v>
      </c>
      <c r="AB3" s="5">
        <f t="shared" si="0"/>
        <v>40909</v>
      </c>
      <c r="AC3" s="5">
        <f t="shared" si="0"/>
        <v>40940</v>
      </c>
      <c r="AD3" s="5">
        <f t="shared" si="0"/>
        <v>40969</v>
      </c>
      <c r="AE3" s="5">
        <f t="shared" si="0"/>
        <v>41000</v>
      </c>
      <c r="AF3" s="5">
        <f t="shared" si="0"/>
        <v>41030</v>
      </c>
      <c r="AG3" s="5">
        <f t="shared" si="0"/>
        <v>41061</v>
      </c>
      <c r="AH3" s="5">
        <f t="shared" si="0"/>
        <v>41091</v>
      </c>
      <c r="AI3" s="5">
        <f t="shared" si="0"/>
        <v>41122</v>
      </c>
      <c r="AJ3" s="5">
        <f t="shared" si="0"/>
        <v>41153</v>
      </c>
      <c r="AK3" s="5">
        <f t="shared" si="0"/>
        <v>41183</v>
      </c>
      <c r="AL3" s="5">
        <f t="shared" si="0"/>
        <v>41214</v>
      </c>
      <c r="AM3" s="5">
        <f t="shared" si="0"/>
        <v>41244</v>
      </c>
      <c r="AN3" s="5">
        <f>DATE(YEAR(AM3),MONTH(AM3)+1,DAY(AM3))</f>
        <v>41275</v>
      </c>
      <c r="AO3" s="5">
        <f>DATE(YEAR(AN3),MONTH(AN3)+1,DAY(AN3))</f>
        <v>41306</v>
      </c>
      <c r="AP3" s="5">
        <f>DATE(YEAR(AO3),MONTH(AO3)+1,DAY(AO3))</f>
        <v>41334</v>
      </c>
      <c r="AQ3" s="5">
        <f>DATE(YEAR(AP3),MONTH(AP3)+1,DAY(AP3))</f>
        <v>41365</v>
      </c>
      <c r="AR3" s="5">
        <f aca="true" t="shared" si="1" ref="AR3:AY3">DATE(YEAR(AQ3),MONTH(AQ3)+1,DAY(AQ3))</f>
        <v>41395</v>
      </c>
      <c r="AS3" s="5">
        <f t="shared" si="1"/>
        <v>41426</v>
      </c>
      <c r="AT3" s="5">
        <f t="shared" si="1"/>
        <v>41456</v>
      </c>
      <c r="AU3" s="5">
        <f t="shared" si="1"/>
        <v>41487</v>
      </c>
      <c r="AV3" s="5">
        <f t="shared" si="1"/>
        <v>41518</v>
      </c>
      <c r="AW3" s="5">
        <f t="shared" si="1"/>
        <v>41548</v>
      </c>
      <c r="AX3" s="5">
        <f t="shared" si="1"/>
        <v>41579</v>
      </c>
      <c r="AY3" s="5">
        <f t="shared" si="1"/>
        <v>41609</v>
      </c>
      <c r="BA3" s="135">
        <v>2010</v>
      </c>
      <c r="BB3" s="135">
        <v>2011</v>
      </c>
      <c r="BC3" s="135">
        <v>2012</v>
      </c>
      <c r="BD3" s="135">
        <v>2013</v>
      </c>
    </row>
    <row r="4" spans="4:51" ht="12.75">
      <c r="D4" s="153">
        <v>1</v>
      </c>
      <c r="E4" s="6">
        <f>D4+1</f>
        <v>2</v>
      </c>
      <c r="F4" s="6">
        <f aca="true" t="shared" si="2" ref="F4:AQ4">E4+1</f>
        <v>3</v>
      </c>
      <c r="G4" s="6">
        <f t="shared" si="2"/>
        <v>4</v>
      </c>
      <c r="H4" s="6">
        <f t="shared" si="2"/>
        <v>5</v>
      </c>
      <c r="I4" s="6">
        <f t="shared" si="2"/>
        <v>6</v>
      </c>
      <c r="J4" s="6">
        <f t="shared" si="2"/>
        <v>7</v>
      </c>
      <c r="K4" s="6">
        <f t="shared" si="2"/>
        <v>8</v>
      </c>
      <c r="L4" s="6">
        <f t="shared" si="2"/>
        <v>9</v>
      </c>
      <c r="M4" s="6">
        <f t="shared" si="2"/>
        <v>10</v>
      </c>
      <c r="N4" s="6">
        <f t="shared" si="2"/>
        <v>11</v>
      </c>
      <c r="O4" s="6">
        <f t="shared" si="2"/>
        <v>12</v>
      </c>
      <c r="P4" s="6">
        <f t="shared" si="2"/>
        <v>13</v>
      </c>
      <c r="Q4" s="6">
        <f t="shared" si="2"/>
        <v>14</v>
      </c>
      <c r="R4" s="6">
        <f t="shared" si="2"/>
        <v>15</v>
      </c>
      <c r="S4" s="6">
        <f t="shared" si="2"/>
        <v>16</v>
      </c>
      <c r="T4" s="6">
        <f t="shared" si="2"/>
        <v>17</v>
      </c>
      <c r="U4" s="6">
        <f t="shared" si="2"/>
        <v>18</v>
      </c>
      <c r="V4" s="6">
        <f t="shared" si="2"/>
        <v>19</v>
      </c>
      <c r="W4" s="6">
        <f t="shared" si="2"/>
        <v>20</v>
      </c>
      <c r="X4" s="6">
        <f t="shared" si="2"/>
        <v>21</v>
      </c>
      <c r="Y4" s="6">
        <f t="shared" si="2"/>
        <v>22</v>
      </c>
      <c r="Z4" s="6">
        <f t="shared" si="2"/>
        <v>23</v>
      </c>
      <c r="AA4" s="6">
        <f t="shared" si="2"/>
        <v>24</v>
      </c>
      <c r="AB4" s="6">
        <f t="shared" si="2"/>
        <v>25</v>
      </c>
      <c r="AC4" s="6">
        <f t="shared" si="2"/>
        <v>26</v>
      </c>
      <c r="AD4" s="6">
        <f t="shared" si="2"/>
        <v>27</v>
      </c>
      <c r="AE4" s="6">
        <f t="shared" si="2"/>
        <v>28</v>
      </c>
      <c r="AF4" s="6">
        <f t="shared" si="2"/>
        <v>29</v>
      </c>
      <c r="AG4" s="6">
        <f t="shared" si="2"/>
        <v>30</v>
      </c>
      <c r="AH4" s="6">
        <f t="shared" si="2"/>
        <v>31</v>
      </c>
      <c r="AI4" s="6">
        <f t="shared" si="2"/>
        <v>32</v>
      </c>
      <c r="AJ4" s="6">
        <f t="shared" si="2"/>
        <v>33</v>
      </c>
      <c r="AK4" s="6">
        <f t="shared" si="2"/>
        <v>34</v>
      </c>
      <c r="AL4" s="6">
        <f t="shared" si="2"/>
        <v>35</v>
      </c>
      <c r="AM4" s="6">
        <f t="shared" si="2"/>
        <v>36</v>
      </c>
      <c r="AN4" s="6">
        <f t="shared" si="2"/>
        <v>37</v>
      </c>
      <c r="AO4" s="6">
        <f t="shared" si="2"/>
        <v>38</v>
      </c>
      <c r="AP4" s="6">
        <f t="shared" si="2"/>
        <v>39</v>
      </c>
      <c r="AQ4" s="6">
        <f t="shared" si="2"/>
        <v>40</v>
      </c>
      <c r="AR4" s="6">
        <f aca="true" t="shared" si="3" ref="AR4:AY4">AQ4+1</f>
        <v>41</v>
      </c>
      <c r="AS4" s="6">
        <f t="shared" si="3"/>
        <v>42</v>
      </c>
      <c r="AT4" s="6">
        <f t="shared" si="3"/>
        <v>43</v>
      </c>
      <c r="AU4" s="6">
        <f t="shared" si="3"/>
        <v>44</v>
      </c>
      <c r="AV4" s="6">
        <f t="shared" si="3"/>
        <v>45</v>
      </c>
      <c r="AW4" s="6">
        <f t="shared" si="3"/>
        <v>46</v>
      </c>
      <c r="AX4" s="6">
        <f t="shared" si="3"/>
        <v>47</v>
      </c>
      <c r="AY4" s="6">
        <f t="shared" si="3"/>
        <v>48</v>
      </c>
    </row>
    <row r="5" ht="12.75"/>
    <row r="6" spans="3:6" ht="12.75">
      <c r="C6" s="113" t="s">
        <v>151</v>
      </c>
      <c r="D6" s="154">
        <v>1</v>
      </c>
      <c r="F6" s="169" t="s">
        <v>242</v>
      </c>
    </row>
    <row r="7" ht="12.75"/>
    <row r="8" ht="20.25">
      <c r="A8" s="57" t="s">
        <v>56</v>
      </c>
    </row>
    <row r="9" spans="3:51" ht="12.75">
      <c r="C9" t="s">
        <v>169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1</v>
      </c>
      <c r="N9" s="155">
        <v>0.6</v>
      </c>
      <c r="O9" s="155">
        <v>0.5</v>
      </c>
      <c r="P9" s="155">
        <v>0.5</v>
      </c>
      <c r="Q9" s="155">
        <v>0.25</v>
      </c>
      <c r="R9" s="155">
        <v>0.05</v>
      </c>
      <c r="S9" s="155">
        <v>0.05</v>
      </c>
      <c r="T9" s="155">
        <v>0.05</v>
      </c>
      <c r="U9" s="155">
        <v>0.05</v>
      </c>
      <c r="V9" s="155">
        <v>0.05</v>
      </c>
      <c r="W9" s="155">
        <v>0.05</v>
      </c>
      <c r="X9" s="155">
        <v>0.05</v>
      </c>
      <c r="Y9" s="155">
        <v>0.05</v>
      </c>
      <c r="Z9" s="155">
        <v>0.05</v>
      </c>
      <c r="AA9" s="155">
        <v>0.05</v>
      </c>
      <c r="AB9" s="155">
        <v>0.04</v>
      </c>
      <c r="AC9" s="155">
        <v>0.04</v>
      </c>
      <c r="AD9" s="155">
        <v>0.04</v>
      </c>
      <c r="AE9" s="155">
        <v>0.04</v>
      </c>
      <c r="AF9" s="155">
        <v>0.04</v>
      </c>
      <c r="AG9" s="155">
        <v>0.04</v>
      </c>
      <c r="AH9" s="155">
        <v>0.03</v>
      </c>
      <c r="AI9" s="155">
        <v>0.03</v>
      </c>
      <c r="AJ9" s="155">
        <v>0.03</v>
      </c>
      <c r="AK9" s="155">
        <v>0.03</v>
      </c>
      <c r="AL9" s="155">
        <v>0.03</v>
      </c>
      <c r="AM9" s="155">
        <v>0.03</v>
      </c>
      <c r="AN9" s="155">
        <v>0.02</v>
      </c>
      <c r="AO9" s="155">
        <v>0.02</v>
      </c>
      <c r="AP9" s="155">
        <v>0.02</v>
      </c>
      <c r="AQ9" s="155">
        <v>0.02</v>
      </c>
      <c r="AR9" s="155">
        <v>0.02</v>
      </c>
      <c r="AS9" s="155">
        <v>0.02</v>
      </c>
      <c r="AT9" s="155">
        <v>0.02</v>
      </c>
      <c r="AU9" s="155">
        <v>0.02</v>
      </c>
      <c r="AV9" s="155">
        <v>0.02</v>
      </c>
      <c r="AW9" s="155">
        <v>0.02</v>
      </c>
      <c r="AX9" s="155">
        <v>0.02</v>
      </c>
      <c r="AY9" s="155">
        <v>0.02</v>
      </c>
    </row>
    <row r="10" spans="3:56" ht="12.75">
      <c r="C10" s="137" t="s">
        <v>149</v>
      </c>
      <c r="D10" s="156">
        <v>0</v>
      </c>
      <c r="E10" s="156">
        <v>0</v>
      </c>
      <c r="F10" s="156">
        <v>0</v>
      </c>
      <c r="G10" s="156">
        <v>100</v>
      </c>
      <c r="H10" s="156">
        <v>500</v>
      </c>
      <c r="I10" s="156">
        <v>1000</v>
      </c>
      <c r="J10" s="156">
        <v>5000</v>
      </c>
      <c r="K10" s="156">
        <v>10000</v>
      </c>
      <c r="L10" s="156">
        <v>15000</v>
      </c>
      <c r="M10" s="136">
        <f aca="true" t="shared" si="4" ref="M10:AY10">(L10*(1+M9)*GrowthAdj)</f>
        <v>30000</v>
      </c>
      <c r="N10" s="136">
        <f t="shared" si="4"/>
        <v>48000</v>
      </c>
      <c r="O10" s="136">
        <f t="shared" si="4"/>
        <v>72000</v>
      </c>
      <c r="P10" s="136">
        <f t="shared" si="4"/>
        <v>108000</v>
      </c>
      <c r="Q10" s="136">
        <f t="shared" si="4"/>
        <v>135000</v>
      </c>
      <c r="R10" s="136">
        <f t="shared" si="4"/>
        <v>141750</v>
      </c>
      <c r="S10" s="136">
        <f t="shared" si="4"/>
        <v>148837.5</v>
      </c>
      <c r="T10" s="136">
        <f t="shared" si="4"/>
        <v>156279.375</v>
      </c>
      <c r="U10" s="136">
        <f t="shared" si="4"/>
        <v>164093.34375</v>
      </c>
      <c r="V10" s="136">
        <f t="shared" si="4"/>
        <v>172298.01093750002</v>
      </c>
      <c r="W10" s="136">
        <f t="shared" si="4"/>
        <v>180912.911484375</v>
      </c>
      <c r="X10" s="136">
        <f t="shared" si="4"/>
        <v>189958.55705859378</v>
      </c>
      <c r="Y10" s="136">
        <f t="shared" si="4"/>
        <v>199456.48491152347</v>
      </c>
      <c r="Z10" s="136">
        <f t="shared" si="4"/>
        <v>209429.30915709966</v>
      </c>
      <c r="AA10" s="136">
        <f t="shared" si="4"/>
        <v>219900.77461495466</v>
      </c>
      <c r="AB10" s="136">
        <f t="shared" si="4"/>
        <v>228696.80559955284</v>
      </c>
      <c r="AC10" s="136">
        <f t="shared" si="4"/>
        <v>237844.67782353496</v>
      </c>
      <c r="AD10" s="136">
        <f t="shared" si="4"/>
        <v>247358.46493647638</v>
      </c>
      <c r="AE10" s="136">
        <f t="shared" si="4"/>
        <v>257252.80353393545</v>
      </c>
      <c r="AF10" s="136">
        <f t="shared" si="4"/>
        <v>267542.9156752929</v>
      </c>
      <c r="AG10" s="136">
        <f t="shared" si="4"/>
        <v>278244.6323023046</v>
      </c>
      <c r="AH10" s="136">
        <f t="shared" si="4"/>
        <v>286591.97127137374</v>
      </c>
      <c r="AI10" s="136">
        <f t="shared" si="4"/>
        <v>295189.730409515</v>
      </c>
      <c r="AJ10" s="136">
        <f t="shared" si="4"/>
        <v>304045.42232180043</v>
      </c>
      <c r="AK10" s="136">
        <f t="shared" si="4"/>
        <v>313166.78499145445</v>
      </c>
      <c r="AL10" s="136">
        <f t="shared" si="4"/>
        <v>322561.78854119807</v>
      </c>
      <c r="AM10" s="136">
        <f t="shared" si="4"/>
        <v>332238.64219743403</v>
      </c>
      <c r="AN10" s="136">
        <f t="shared" si="4"/>
        <v>338883.4150413827</v>
      </c>
      <c r="AO10" s="136">
        <f t="shared" si="4"/>
        <v>345661.0833422104</v>
      </c>
      <c r="AP10" s="136">
        <f t="shared" si="4"/>
        <v>352574.3050090546</v>
      </c>
      <c r="AQ10" s="136">
        <f t="shared" si="4"/>
        <v>359625.7911092357</v>
      </c>
      <c r="AR10" s="136">
        <f t="shared" si="4"/>
        <v>366818.30693142046</v>
      </c>
      <c r="AS10" s="136">
        <f t="shared" si="4"/>
        <v>374154.67307004886</v>
      </c>
      <c r="AT10" s="136">
        <f t="shared" si="4"/>
        <v>381637.76653144986</v>
      </c>
      <c r="AU10" s="136">
        <f t="shared" si="4"/>
        <v>389270.52186207887</v>
      </c>
      <c r="AV10" s="136">
        <f t="shared" si="4"/>
        <v>397055.93229932047</v>
      </c>
      <c r="AW10" s="136">
        <f t="shared" si="4"/>
        <v>404997.0509453069</v>
      </c>
      <c r="AX10" s="136">
        <f t="shared" si="4"/>
        <v>413096.991964213</v>
      </c>
      <c r="AY10" s="136">
        <f t="shared" si="4"/>
        <v>421358.9318034973</v>
      </c>
      <c r="BA10" s="3">
        <f>O10</f>
        <v>72000</v>
      </c>
      <c r="BB10" s="3">
        <f>AA10</f>
        <v>219900.77461495466</v>
      </c>
      <c r="BC10" s="3">
        <f>AM10</f>
        <v>332238.64219743403</v>
      </c>
      <c r="BD10" s="3">
        <f>AY10</f>
        <v>421358.9318034973</v>
      </c>
    </row>
    <row r="11" spans="3:56" ht="12.75">
      <c r="C11" s="137" t="s">
        <v>150</v>
      </c>
      <c r="D11" s="136">
        <f>D10</f>
        <v>0</v>
      </c>
      <c r="E11" s="136">
        <f>D11+E10</f>
        <v>0</v>
      </c>
      <c r="F11" s="136">
        <f aca="true" t="shared" si="5" ref="F11:AQ11">E11+F10</f>
        <v>0</v>
      </c>
      <c r="G11" s="136">
        <f t="shared" si="5"/>
        <v>100</v>
      </c>
      <c r="H11" s="136">
        <f t="shared" si="5"/>
        <v>600</v>
      </c>
      <c r="I11" s="136">
        <f t="shared" si="5"/>
        <v>1600</v>
      </c>
      <c r="J11" s="136">
        <f t="shared" si="5"/>
        <v>6600</v>
      </c>
      <c r="K11" s="136">
        <f t="shared" si="5"/>
        <v>16600</v>
      </c>
      <c r="L11" s="136">
        <f t="shared" si="5"/>
        <v>31600</v>
      </c>
      <c r="M11" s="136">
        <f t="shared" si="5"/>
        <v>61600</v>
      </c>
      <c r="N11" s="136">
        <f t="shared" si="5"/>
        <v>109600</v>
      </c>
      <c r="O11" s="136">
        <f t="shared" si="5"/>
        <v>181600</v>
      </c>
      <c r="P11" s="136">
        <f t="shared" si="5"/>
        <v>289600</v>
      </c>
      <c r="Q11" s="136">
        <f t="shared" si="5"/>
        <v>424600</v>
      </c>
      <c r="R11" s="136">
        <f t="shared" si="5"/>
        <v>566350</v>
      </c>
      <c r="S11" s="136">
        <f t="shared" si="5"/>
        <v>715187.5</v>
      </c>
      <c r="T11" s="136">
        <f t="shared" si="5"/>
        <v>871466.875</v>
      </c>
      <c r="U11" s="136">
        <f t="shared" si="5"/>
        <v>1035560.21875</v>
      </c>
      <c r="V11" s="136">
        <f t="shared" si="5"/>
        <v>1207858.2296875</v>
      </c>
      <c r="W11" s="136">
        <f t="shared" si="5"/>
        <v>1388771.141171875</v>
      </c>
      <c r="X11" s="136">
        <f t="shared" si="5"/>
        <v>1578729.6982304687</v>
      </c>
      <c r="Y11" s="136">
        <f t="shared" si="5"/>
        <v>1778186.1831419922</v>
      </c>
      <c r="Z11" s="136">
        <f t="shared" si="5"/>
        <v>1987615.4922990918</v>
      </c>
      <c r="AA11" s="136">
        <f t="shared" si="5"/>
        <v>2207516.2669140464</v>
      </c>
      <c r="AB11" s="136">
        <f t="shared" si="5"/>
        <v>2436213.0725135994</v>
      </c>
      <c r="AC11" s="136">
        <f t="shared" si="5"/>
        <v>2674057.7503371346</v>
      </c>
      <c r="AD11" s="136">
        <f t="shared" si="5"/>
        <v>2921416.215273611</v>
      </c>
      <c r="AE11" s="136">
        <f t="shared" si="5"/>
        <v>3178669.0188075462</v>
      </c>
      <c r="AF11" s="136">
        <f t="shared" si="5"/>
        <v>3446211.934482839</v>
      </c>
      <c r="AG11" s="136">
        <f t="shared" si="5"/>
        <v>3724456.5667851437</v>
      </c>
      <c r="AH11" s="136">
        <f t="shared" si="5"/>
        <v>4011048.5380565175</v>
      </c>
      <c r="AI11" s="136">
        <f t="shared" si="5"/>
        <v>4306238.268466032</v>
      </c>
      <c r="AJ11" s="136">
        <f t="shared" si="5"/>
        <v>4610283.690787832</v>
      </c>
      <c r="AK11" s="136">
        <f t="shared" si="5"/>
        <v>4923450.475779287</v>
      </c>
      <c r="AL11" s="136">
        <f t="shared" si="5"/>
        <v>5246012.264320484</v>
      </c>
      <c r="AM11" s="136">
        <f t="shared" si="5"/>
        <v>5578250.906517918</v>
      </c>
      <c r="AN11" s="136">
        <f t="shared" si="5"/>
        <v>5917134.321559301</v>
      </c>
      <c r="AO11" s="136">
        <f t="shared" si="5"/>
        <v>6262795.404901511</v>
      </c>
      <c r="AP11" s="136">
        <f t="shared" si="5"/>
        <v>6615369.709910566</v>
      </c>
      <c r="AQ11" s="136">
        <f t="shared" si="5"/>
        <v>6974995.501019802</v>
      </c>
      <c r="AR11" s="136">
        <f aca="true" t="shared" si="6" ref="AR11:AY11">AQ11+AR10</f>
        <v>7341813.807951222</v>
      </c>
      <c r="AS11" s="136">
        <f t="shared" si="6"/>
        <v>7715968.481021271</v>
      </c>
      <c r="AT11" s="136">
        <f t="shared" si="6"/>
        <v>8097606.247552721</v>
      </c>
      <c r="AU11" s="136">
        <f t="shared" si="6"/>
        <v>8486876.7694148</v>
      </c>
      <c r="AV11" s="136">
        <f t="shared" si="6"/>
        <v>8883932.701714119</v>
      </c>
      <c r="AW11" s="136">
        <f t="shared" si="6"/>
        <v>9288929.752659425</v>
      </c>
      <c r="AX11" s="136">
        <f t="shared" si="6"/>
        <v>9702026.744623639</v>
      </c>
      <c r="AY11" s="136">
        <f t="shared" si="6"/>
        <v>10123385.676427135</v>
      </c>
      <c r="BA11" s="3">
        <f>O11</f>
        <v>181600</v>
      </c>
      <c r="BB11" s="3">
        <f>AA11</f>
        <v>2207516.2669140464</v>
      </c>
      <c r="BC11" s="3">
        <f>AM11</f>
        <v>5578250.906517918</v>
      </c>
      <c r="BD11" s="3">
        <f>AY11</f>
        <v>10123385.676427135</v>
      </c>
    </row>
    <row r="12" ht="12.75"/>
    <row r="13" spans="3:51" ht="12.75">
      <c r="C13" s="9" t="s">
        <v>44</v>
      </c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</row>
    <row r="14" spans="3:51" ht="12.75" outlineLevel="1">
      <c r="C14" s="157">
        <v>1</v>
      </c>
      <c r="D14" s="51">
        <f aca="true" ca="1" t="shared" si="7" ref="D14:M23">IF(ISNUMBER(OFFSET(D$10,0,-$C14)*VLOOKUP($C14,ChurnTable,2,0)),(OFFSET(D$10,0,-$C14)*VLOOKUP($C14,ChurnTable,2,0)),0)</f>
        <v>0</v>
      </c>
      <c r="E14" s="51">
        <f ca="1" t="shared" si="7"/>
        <v>0</v>
      </c>
      <c r="F14" s="51">
        <f ca="1" t="shared" si="7"/>
        <v>0</v>
      </c>
      <c r="G14" s="51">
        <f ca="1" t="shared" si="7"/>
        <v>0</v>
      </c>
      <c r="H14" s="51">
        <f ca="1" t="shared" si="7"/>
        <v>55.00000000000001</v>
      </c>
      <c r="I14" s="51">
        <f ca="1" t="shared" si="7"/>
        <v>275</v>
      </c>
      <c r="J14" s="51">
        <f ca="1" t="shared" si="7"/>
        <v>550</v>
      </c>
      <c r="K14" s="51">
        <f ca="1" t="shared" si="7"/>
        <v>2750</v>
      </c>
      <c r="L14" s="51">
        <f ca="1" t="shared" si="7"/>
        <v>5500</v>
      </c>
      <c r="M14" s="51">
        <f ca="1" t="shared" si="7"/>
        <v>8250</v>
      </c>
      <c r="N14" s="51">
        <f aca="true" ca="1" t="shared" si="8" ref="N14:W23">IF(ISNUMBER(OFFSET(N$10,0,-$C14)*VLOOKUP($C14,ChurnTable,2,0)),(OFFSET(N$10,0,-$C14)*VLOOKUP($C14,ChurnTable,2,0)),0)</f>
        <v>16500</v>
      </c>
      <c r="O14" s="51">
        <f ca="1" t="shared" si="8"/>
        <v>26400.000000000004</v>
      </c>
      <c r="P14" s="51">
        <f ca="1" t="shared" si="8"/>
        <v>39600</v>
      </c>
      <c r="Q14" s="51">
        <f ca="1" t="shared" si="8"/>
        <v>59400.00000000001</v>
      </c>
      <c r="R14" s="51">
        <f ca="1" t="shared" si="8"/>
        <v>74250</v>
      </c>
      <c r="S14" s="51">
        <f ca="1" t="shared" si="8"/>
        <v>77962.5</v>
      </c>
      <c r="T14" s="51">
        <f ca="1" t="shared" si="8"/>
        <v>81860.625</v>
      </c>
      <c r="U14" s="51">
        <f ca="1" t="shared" si="8"/>
        <v>85953.65625</v>
      </c>
      <c r="V14" s="51">
        <f ca="1" t="shared" si="8"/>
        <v>90251.3390625</v>
      </c>
      <c r="W14" s="51">
        <f ca="1" t="shared" si="8"/>
        <v>94763.90601562502</v>
      </c>
      <c r="X14" s="51">
        <f aca="true" ca="1" t="shared" si="9" ref="X14:AG23">IF(ISNUMBER(OFFSET(X$10,0,-$C14)*VLOOKUP($C14,ChurnTable,2,0)),(OFFSET(X$10,0,-$C14)*VLOOKUP($C14,ChurnTable,2,0)),0)</f>
        <v>99502.10131640626</v>
      </c>
      <c r="Y14" s="51">
        <f ca="1" t="shared" si="9"/>
        <v>104477.20638222659</v>
      </c>
      <c r="Z14" s="51">
        <f ca="1" t="shared" si="9"/>
        <v>109701.06670133791</v>
      </c>
      <c r="AA14" s="51">
        <f ca="1" t="shared" si="9"/>
        <v>115186.12003640483</v>
      </c>
      <c r="AB14" s="51">
        <f ca="1" t="shared" si="9"/>
        <v>120945.42603822506</v>
      </c>
      <c r="AC14" s="51">
        <f ca="1" t="shared" si="9"/>
        <v>125783.24307975407</v>
      </c>
      <c r="AD14" s="51">
        <f ca="1" t="shared" si="9"/>
        <v>130814.57280294424</v>
      </c>
      <c r="AE14" s="51">
        <f ca="1" t="shared" si="9"/>
        <v>136047.15571506202</v>
      </c>
      <c r="AF14" s="51">
        <f ca="1" t="shared" si="9"/>
        <v>141489.04194366452</v>
      </c>
      <c r="AG14" s="51">
        <f ca="1" t="shared" si="9"/>
        <v>147148.6036214111</v>
      </c>
      <c r="AH14" s="51">
        <f aca="true" ca="1" t="shared" si="10" ref="AH14:AW23">IF(ISNUMBER(OFFSET(AH$10,0,-$C14)*VLOOKUP($C14,ChurnTable,2,0)),(OFFSET(AH$10,0,-$C14)*VLOOKUP($C14,ChurnTable,2,0)),0)</f>
        <v>153034.54776626755</v>
      </c>
      <c r="AI14" s="51">
        <f ca="1" t="shared" si="10"/>
        <v>157625.58419925557</v>
      </c>
      <c r="AJ14" s="51">
        <f ca="1" t="shared" si="10"/>
        <v>162354.35172523325</v>
      </c>
      <c r="AK14" s="51">
        <f ca="1" t="shared" si="10"/>
        <v>167224.98227699025</v>
      </c>
      <c r="AL14" s="51">
        <f ca="1" t="shared" si="10"/>
        <v>172241.73174529997</v>
      </c>
      <c r="AM14" s="51">
        <f ca="1" t="shared" si="10"/>
        <v>177408.98369765896</v>
      </c>
      <c r="AN14" s="51">
        <f ca="1" t="shared" si="10"/>
        <v>182731.25320858872</v>
      </c>
      <c r="AO14" s="51">
        <f ca="1" t="shared" si="10"/>
        <v>186385.8782727605</v>
      </c>
      <c r="AP14" s="51">
        <f ca="1" t="shared" si="10"/>
        <v>190113.59583821573</v>
      </c>
      <c r="AQ14" s="51">
        <f ca="1" t="shared" si="10"/>
        <v>193915.86775498005</v>
      </c>
      <c r="AR14" s="51">
        <f ca="1" t="shared" si="10"/>
        <v>197794.18511007968</v>
      </c>
      <c r="AS14" s="51">
        <f ca="1" t="shared" si="10"/>
        <v>201750.06881228127</v>
      </c>
      <c r="AT14" s="51">
        <f ca="1" t="shared" si="10"/>
        <v>205785.07018852688</v>
      </c>
      <c r="AU14" s="51">
        <f ca="1" t="shared" si="10"/>
        <v>209900.77159229745</v>
      </c>
      <c r="AV14" s="51">
        <f ca="1" t="shared" si="10"/>
        <v>214098.78702414338</v>
      </c>
      <c r="AW14" s="51">
        <f ca="1" t="shared" si="10"/>
        <v>218380.76276462627</v>
      </c>
      <c r="AX14" s="51">
        <f aca="true" ca="1" t="shared" si="11" ref="AR14:AY29">IF(ISNUMBER(OFFSET(AX$10,0,-$C14)*VLOOKUP($C14,ChurnTable,2,0)),(OFFSET(AX$10,0,-$C14)*VLOOKUP($C14,ChurnTable,2,0)),0)</f>
        <v>222748.3780199188</v>
      </c>
      <c r="AY14" s="51">
        <f ca="1" t="shared" si="11"/>
        <v>227203.3455803172</v>
      </c>
    </row>
    <row r="15" spans="3:51" ht="12.75" outlineLevel="1">
      <c r="C15" s="50">
        <f>C14+1</f>
        <v>2</v>
      </c>
      <c r="D15" s="51">
        <f ca="1" t="shared" si="7"/>
        <v>0</v>
      </c>
      <c r="E15" s="51">
        <f ca="1" t="shared" si="7"/>
        <v>0</v>
      </c>
      <c r="F15" s="51">
        <f ca="1" t="shared" si="7"/>
        <v>0</v>
      </c>
      <c r="G15" s="51">
        <f ca="1" t="shared" si="7"/>
        <v>0</v>
      </c>
      <c r="H15" s="51">
        <f ca="1" t="shared" si="7"/>
        <v>0</v>
      </c>
      <c r="I15" s="51">
        <f ca="1" t="shared" si="7"/>
        <v>10</v>
      </c>
      <c r="J15" s="51">
        <f ca="1" t="shared" si="7"/>
        <v>50</v>
      </c>
      <c r="K15" s="51">
        <f ca="1" t="shared" si="7"/>
        <v>100</v>
      </c>
      <c r="L15" s="51">
        <f ca="1" t="shared" si="7"/>
        <v>500</v>
      </c>
      <c r="M15" s="51">
        <f ca="1" t="shared" si="7"/>
        <v>1000</v>
      </c>
      <c r="N15" s="51">
        <f ca="1" t="shared" si="8"/>
        <v>1500</v>
      </c>
      <c r="O15" s="51">
        <f ca="1" t="shared" si="8"/>
        <v>3000</v>
      </c>
      <c r="P15" s="51">
        <f ca="1" t="shared" si="8"/>
        <v>4800</v>
      </c>
      <c r="Q15" s="51">
        <f ca="1" t="shared" si="8"/>
        <v>7200</v>
      </c>
      <c r="R15" s="51">
        <f ca="1" t="shared" si="8"/>
        <v>10800</v>
      </c>
      <c r="S15" s="51">
        <f ca="1" t="shared" si="8"/>
        <v>13500</v>
      </c>
      <c r="T15" s="51">
        <f ca="1" t="shared" si="8"/>
        <v>14175</v>
      </c>
      <c r="U15" s="51">
        <f ca="1" t="shared" si="8"/>
        <v>14883.75</v>
      </c>
      <c r="V15" s="51">
        <f ca="1" t="shared" si="8"/>
        <v>15627.9375</v>
      </c>
      <c r="W15" s="51">
        <f ca="1" t="shared" si="8"/>
        <v>16409.334375000002</v>
      </c>
      <c r="X15" s="51">
        <f ca="1" t="shared" si="9"/>
        <v>17229.801093750004</v>
      </c>
      <c r="Y15" s="51">
        <f ca="1" t="shared" si="9"/>
        <v>18091.291148437504</v>
      </c>
      <c r="Z15" s="51">
        <f ca="1" t="shared" si="9"/>
        <v>18995.85570585938</v>
      </c>
      <c r="AA15" s="51">
        <f ca="1" t="shared" si="9"/>
        <v>19945.648491152348</v>
      </c>
      <c r="AB15" s="51">
        <f ca="1" t="shared" si="9"/>
        <v>20942.930915709967</v>
      </c>
      <c r="AC15" s="51">
        <f ca="1" t="shared" si="9"/>
        <v>21990.077461495468</v>
      </c>
      <c r="AD15" s="51">
        <f ca="1" t="shared" si="9"/>
        <v>22869.680559955286</v>
      </c>
      <c r="AE15" s="51">
        <f ca="1" t="shared" si="9"/>
        <v>23784.4677823535</v>
      </c>
      <c r="AF15" s="51">
        <f ca="1" t="shared" si="9"/>
        <v>24735.846493647638</v>
      </c>
      <c r="AG15" s="51">
        <f ca="1" t="shared" si="9"/>
        <v>25725.280353393548</v>
      </c>
      <c r="AH15" s="51">
        <f ca="1" t="shared" si="10"/>
        <v>26754.29156752929</v>
      </c>
      <c r="AI15" s="51">
        <f ca="1" t="shared" si="10"/>
        <v>27824.463230230464</v>
      </c>
      <c r="AJ15" s="51">
        <f ca="1" t="shared" si="10"/>
        <v>28659.197127137377</v>
      </c>
      <c r="AK15" s="51">
        <f ca="1" t="shared" si="10"/>
        <v>29518.9730409515</v>
      </c>
      <c r="AL15" s="51">
        <f ca="1" t="shared" si="10"/>
        <v>30404.542232180043</v>
      </c>
      <c r="AM15" s="51">
        <f ca="1" t="shared" si="10"/>
        <v>31316.678499145448</v>
      </c>
      <c r="AN15" s="51">
        <f ca="1" t="shared" si="10"/>
        <v>32256.178854119808</v>
      </c>
      <c r="AO15" s="51">
        <f ca="1" t="shared" si="10"/>
        <v>33223.8642197434</v>
      </c>
      <c r="AP15" s="51">
        <f ca="1" t="shared" si="10"/>
        <v>33888.341504138276</v>
      </c>
      <c r="AQ15" s="51">
        <f ca="1" t="shared" si="10"/>
        <v>34566.10833422104</v>
      </c>
      <c r="AR15" s="51">
        <f ca="1" t="shared" si="11"/>
        <v>35257.43050090546</v>
      </c>
      <c r="AS15" s="51">
        <f ca="1" t="shared" si="11"/>
        <v>35962.57911092357</v>
      </c>
      <c r="AT15" s="51">
        <f ca="1" t="shared" si="11"/>
        <v>36681.830693142045</v>
      </c>
      <c r="AU15" s="51">
        <f ca="1" t="shared" si="11"/>
        <v>37415.46730700489</v>
      </c>
      <c r="AV15" s="51">
        <f ca="1" t="shared" si="11"/>
        <v>38163.77665314499</v>
      </c>
      <c r="AW15" s="51">
        <f ca="1" t="shared" si="11"/>
        <v>38927.05218620789</v>
      </c>
      <c r="AX15" s="51">
        <f ca="1" t="shared" si="11"/>
        <v>39705.59322993205</v>
      </c>
      <c r="AY15" s="51">
        <f ca="1" t="shared" si="11"/>
        <v>40499.70509453069</v>
      </c>
    </row>
    <row r="16" spans="3:51" ht="12.75" outlineLevel="1">
      <c r="C16" s="50">
        <f aca="true" t="shared" si="12" ref="C16:C48">C15+1</f>
        <v>3</v>
      </c>
      <c r="D16" s="51">
        <f ca="1" t="shared" si="7"/>
        <v>0</v>
      </c>
      <c r="E16" s="51">
        <f ca="1" t="shared" si="7"/>
        <v>0</v>
      </c>
      <c r="F16" s="51">
        <f ca="1" t="shared" si="7"/>
        <v>0</v>
      </c>
      <c r="G16" s="51">
        <f ca="1" t="shared" si="7"/>
        <v>0</v>
      </c>
      <c r="H16" s="51">
        <f ca="1" t="shared" si="7"/>
        <v>0</v>
      </c>
      <c r="I16" s="51">
        <f ca="1" t="shared" si="7"/>
        <v>0</v>
      </c>
      <c r="J16" s="51">
        <f ca="1" t="shared" si="7"/>
        <v>5</v>
      </c>
      <c r="K16" s="51">
        <f ca="1" t="shared" si="7"/>
        <v>25</v>
      </c>
      <c r="L16" s="51">
        <f ca="1" t="shared" si="7"/>
        <v>50</v>
      </c>
      <c r="M16" s="51">
        <f ca="1" t="shared" si="7"/>
        <v>250</v>
      </c>
      <c r="N16" s="51">
        <f ca="1" t="shared" si="8"/>
        <v>500</v>
      </c>
      <c r="O16" s="51">
        <f ca="1" t="shared" si="8"/>
        <v>750</v>
      </c>
      <c r="P16" s="51">
        <f ca="1" t="shared" si="8"/>
        <v>1500</v>
      </c>
      <c r="Q16" s="51">
        <f ca="1" t="shared" si="8"/>
        <v>2400</v>
      </c>
      <c r="R16" s="51">
        <f ca="1" t="shared" si="8"/>
        <v>3600</v>
      </c>
      <c r="S16" s="51">
        <f ca="1" t="shared" si="8"/>
        <v>5400</v>
      </c>
      <c r="T16" s="51">
        <f ca="1" t="shared" si="8"/>
        <v>6750</v>
      </c>
      <c r="U16" s="51">
        <f ca="1" t="shared" si="8"/>
        <v>7087.5</v>
      </c>
      <c r="V16" s="51">
        <f ca="1" t="shared" si="8"/>
        <v>7441.875</v>
      </c>
      <c r="W16" s="51">
        <f ca="1" t="shared" si="8"/>
        <v>7813.96875</v>
      </c>
      <c r="X16" s="51">
        <f ca="1" t="shared" si="9"/>
        <v>8204.667187500001</v>
      </c>
      <c r="Y16" s="51">
        <f ca="1" t="shared" si="9"/>
        <v>8614.900546875002</v>
      </c>
      <c r="Z16" s="51">
        <f ca="1" t="shared" si="9"/>
        <v>9045.645574218752</v>
      </c>
      <c r="AA16" s="51">
        <f ca="1" t="shared" si="9"/>
        <v>9497.92785292969</v>
      </c>
      <c r="AB16" s="51">
        <f ca="1" t="shared" si="9"/>
        <v>9972.824245576174</v>
      </c>
      <c r="AC16" s="51">
        <f ca="1" t="shared" si="9"/>
        <v>10471.465457854983</v>
      </c>
      <c r="AD16" s="51">
        <f ca="1" t="shared" si="9"/>
        <v>10995.038730747734</v>
      </c>
      <c r="AE16" s="51">
        <f ca="1" t="shared" si="9"/>
        <v>11434.840279977643</v>
      </c>
      <c r="AF16" s="51">
        <f ca="1" t="shared" si="9"/>
        <v>11892.23389117675</v>
      </c>
      <c r="AG16" s="51">
        <f ca="1" t="shared" si="9"/>
        <v>12367.923246823819</v>
      </c>
      <c r="AH16" s="51">
        <f ca="1" t="shared" si="10"/>
        <v>12862.640176696774</v>
      </c>
      <c r="AI16" s="51">
        <f ca="1" t="shared" si="10"/>
        <v>13377.145783764645</v>
      </c>
      <c r="AJ16" s="51">
        <f ca="1" t="shared" si="10"/>
        <v>13912.231615115232</v>
      </c>
      <c r="AK16" s="51">
        <f ca="1" t="shared" si="10"/>
        <v>14329.598563568688</v>
      </c>
      <c r="AL16" s="51">
        <f ca="1" t="shared" si="10"/>
        <v>14759.48652047575</v>
      </c>
      <c r="AM16" s="51">
        <f ca="1" t="shared" si="10"/>
        <v>15202.271116090022</v>
      </c>
      <c r="AN16" s="51">
        <f ca="1" t="shared" si="10"/>
        <v>15658.339249572724</v>
      </c>
      <c r="AO16" s="51">
        <f ca="1" t="shared" si="10"/>
        <v>16128.089427059904</v>
      </c>
      <c r="AP16" s="51">
        <f ca="1" t="shared" si="10"/>
        <v>16611.9321098717</v>
      </c>
      <c r="AQ16" s="51">
        <f ca="1" t="shared" si="10"/>
        <v>16944.170752069138</v>
      </c>
      <c r="AR16" s="51">
        <f ca="1" t="shared" si="11"/>
        <v>17283.05416711052</v>
      </c>
      <c r="AS16" s="51">
        <f ca="1" t="shared" si="11"/>
        <v>17628.71525045273</v>
      </c>
      <c r="AT16" s="51">
        <f ca="1" t="shared" si="11"/>
        <v>17981.289555461786</v>
      </c>
      <c r="AU16" s="51">
        <f ca="1" t="shared" si="11"/>
        <v>18340.915346571022</v>
      </c>
      <c r="AV16" s="51">
        <f ca="1" t="shared" si="11"/>
        <v>18707.733653502444</v>
      </c>
      <c r="AW16" s="51">
        <f ca="1" t="shared" si="11"/>
        <v>19081.888326572494</v>
      </c>
      <c r="AX16" s="51">
        <f ca="1" t="shared" si="11"/>
        <v>19463.526093103945</v>
      </c>
      <c r="AY16" s="51">
        <f ca="1" t="shared" si="11"/>
        <v>19852.796614966024</v>
      </c>
    </row>
    <row r="17" spans="3:51" ht="12.75" outlineLevel="1">
      <c r="C17" s="50">
        <f t="shared" si="12"/>
        <v>4</v>
      </c>
      <c r="D17" s="51">
        <f ca="1" t="shared" si="7"/>
        <v>0</v>
      </c>
      <c r="E17" s="51">
        <f ca="1" t="shared" si="7"/>
        <v>0</v>
      </c>
      <c r="F17" s="51">
        <f ca="1" t="shared" si="7"/>
        <v>0</v>
      </c>
      <c r="G17" s="51">
        <f ca="1" t="shared" si="7"/>
        <v>0</v>
      </c>
      <c r="H17" s="51">
        <f ca="1" t="shared" si="7"/>
        <v>0</v>
      </c>
      <c r="I17" s="51">
        <f ca="1" t="shared" si="7"/>
        <v>0</v>
      </c>
      <c r="J17" s="51">
        <f ca="1" t="shared" si="7"/>
        <v>0</v>
      </c>
      <c r="K17" s="51">
        <f ca="1" t="shared" si="7"/>
        <v>5</v>
      </c>
      <c r="L17" s="51">
        <f ca="1" t="shared" si="7"/>
        <v>25</v>
      </c>
      <c r="M17" s="51">
        <f ca="1" t="shared" si="7"/>
        <v>50</v>
      </c>
      <c r="N17" s="51">
        <f ca="1" t="shared" si="8"/>
        <v>250</v>
      </c>
      <c r="O17" s="51">
        <f ca="1" t="shared" si="8"/>
        <v>500</v>
      </c>
      <c r="P17" s="51">
        <f ca="1" t="shared" si="8"/>
        <v>750</v>
      </c>
      <c r="Q17" s="51">
        <f ca="1" t="shared" si="8"/>
        <v>1500</v>
      </c>
      <c r="R17" s="51">
        <f ca="1" t="shared" si="8"/>
        <v>2400</v>
      </c>
      <c r="S17" s="51">
        <f ca="1" t="shared" si="8"/>
        <v>3600</v>
      </c>
      <c r="T17" s="51">
        <f ca="1" t="shared" si="8"/>
        <v>5400</v>
      </c>
      <c r="U17" s="51">
        <f ca="1" t="shared" si="8"/>
        <v>6750</v>
      </c>
      <c r="V17" s="51">
        <f ca="1" t="shared" si="8"/>
        <v>7087.5</v>
      </c>
      <c r="W17" s="51">
        <f ca="1" t="shared" si="8"/>
        <v>7441.875</v>
      </c>
      <c r="X17" s="51">
        <f ca="1" t="shared" si="9"/>
        <v>7813.96875</v>
      </c>
      <c r="Y17" s="51">
        <f ca="1" t="shared" si="9"/>
        <v>8204.667187500001</v>
      </c>
      <c r="Z17" s="51">
        <f ca="1" t="shared" si="9"/>
        <v>8614.900546875002</v>
      </c>
      <c r="AA17" s="51">
        <f ca="1" t="shared" si="9"/>
        <v>9045.645574218752</v>
      </c>
      <c r="AB17" s="51">
        <f ca="1" t="shared" si="9"/>
        <v>9497.92785292969</v>
      </c>
      <c r="AC17" s="51">
        <f ca="1" t="shared" si="9"/>
        <v>9972.824245576174</v>
      </c>
      <c r="AD17" s="51">
        <f ca="1" t="shared" si="9"/>
        <v>10471.465457854983</v>
      </c>
      <c r="AE17" s="51">
        <f ca="1" t="shared" si="9"/>
        <v>10995.038730747734</v>
      </c>
      <c r="AF17" s="51">
        <f ca="1" t="shared" si="9"/>
        <v>11434.840279977643</v>
      </c>
      <c r="AG17" s="51">
        <f ca="1" t="shared" si="9"/>
        <v>11892.23389117675</v>
      </c>
      <c r="AH17" s="51">
        <f ca="1" t="shared" si="10"/>
        <v>12367.923246823819</v>
      </c>
      <c r="AI17" s="51">
        <f ca="1" t="shared" si="10"/>
        <v>12862.640176696774</v>
      </c>
      <c r="AJ17" s="51">
        <f ca="1" t="shared" si="10"/>
        <v>13377.145783764645</v>
      </c>
      <c r="AK17" s="51">
        <f ca="1" t="shared" si="10"/>
        <v>13912.231615115232</v>
      </c>
      <c r="AL17" s="51">
        <f ca="1" t="shared" si="10"/>
        <v>14329.598563568688</v>
      </c>
      <c r="AM17" s="51">
        <f ca="1" t="shared" si="10"/>
        <v>14759.48652047575</v>
      </c>
      <c r="AN17" s="51">
        <f ca="1" t="shared" si="10"/>
        <v>15202.271116090022</v>
      </c>
      <c r="AO17" s="51">
        <f ca="1" t="shared" si="10"/>
        <v>15658.339249572724</v>
      </c>
      <c r="AP17" s="51">
        <f ca="1" t="shared" si="10"/>
        <v>16128.089427059904</v>
      </c>
      <c r="AQ17" s="51">
        <f ca="1" t="shared" si="10"/>
        <v>16611.9321098717</v>
      </c>
      <c r="AR17" s="51">
        <f ca="1" t="shared" si="11"/>
        <v>16944.170752069138</v>
      </c>
      <c r="AS17" s="51">
        <f ca="1" t="shared" si="11"/>
        <v>17283.05416711052</v>
      </c>
      <c r="AT17" s="51">
        <f ca="1" t="shared" si="11"/>
        <v>17628.71525045273</v>
      </c>
      <c r="AU17" s="51">
        <f ca="1" t="shared" si="11"/>
        <v>17981.289555461786</v>
      </c>
      <c r="AV17" s="51">
        <f ca="1" t="shared" si="11"/>
        <v>18340.915346571022</v>
      </c>
      <c r="AW17" s="51">
        <f ca="1" t="shared" si="11"/>
        <v>18707.733653502444</v>
      </c>
      <c r="AX17" s="51">
        <f ca="1" t="shared" si="11"/>
        <v>19081.888326572494</v>
      </c>
      <c r="AY17" s="51">
        <f ca="1" t="shared" si="11"/>
        <v>19463.526093103945</v>
      </c>
    </row>
    <row r="18" spans="3:51" ht="12.75" outlineLevel="1">
      <c r="C18" s="50">
        <f t="shared" si="12"/>
        <v>5</v>
      </c>
      <c r="D18" s="51">
        <f ca="1" t="shared" si="7"/>
        <v>0</v>
      </c>
      <c r="E18" s="51">
        <f ca="1" t="shared" si="7"/>
        <v>0</v>
      </c>
      <c r="F18" s="51">
        <f ca="1" t="shared" si="7"/>
        <v>0</v>
      </c>
      <c r="G18" s="51">
        <f ca="1" t="shared" si="7"/>
        <v>0</v>
      </c>
      <c r="H18" s="51">
        <f ca="1" t="shared" si="7"/>
        <v>0</v>
      </c>
      <c r="I18" s="51">
        <f ca="1" t="shared" si="7"/>
        <v>0</v>
      </c>
      <c r="J18" s="51">
        <f ca="1" t="shared" si="7"/>
        <v>0</v>
      </c>
      <c r="K18" s="51">
        <f ca="1" t="shared" si="7"/>
        <v>0</v>
      </c>
      <c r="L18" s="51">
        <f ca="1" t="shared" si="7"/>
        <v>2</v>
      </c>
      <c r="M18" s="51">
        <f ca="1" t="shared" si="7"/>
        <v>10</v>
      </c>
      <c r="N18" s="51">
        <f ca="1" t="shared" si="8"/>
        <v>20</v>
      </c>
      <c r="O18" s="51">
        <f ca="1" t="shared" si="8"/>
        <v>100</v>
      </c>
      <c r="P18" s="51">
        <f ca="1" t="shared" si="8"/>
        <v>200</v>
      </c>
      <c r="Q18" s="51">
        <f ca="1" t="shared" si="8"/>
        <v>300</v>
      </c>
      <c r="R18" s="51">
        <f ca="1" t="shared" si="8"/>
        <v>600</v>
      </c>
      <c r="S18" s="51">
        <f ca="1" t="shared" si="8"/>
        <v>960</v>
      </c>
      <c r="T18" s="51">
        <f ca="1" t="shared" si="8"/>
        <v>1440</v>
      </c>
      <c r="U18" s="51">
        <f ca="1" t="shared" si="8"/>
        <v>2160</v>
      </c>
      <c r="V18" s="51">
        <f ca="1" t="shared" si="8"/>
        <v>2700</v>
      </c>
      <c r="W18" s="51">
        <f ca="1" t="shared" si="8"/>
        <v>2835</v>
      </c>
      <c r="X18" s="51">
        <f ca="1" t="shared" si="9"/>
        <v>2976.75</v>
      </c>
      <c r="Y18" s="51">
        <f ca="1" t="shared" si="9"/>
        <v>3125.5875</v>
      </c>
      <c r="Z18" s="51">
        <f ca="1" t="shared" si="9"/>
        <v>3281.866875</v>
      </c>
      <c r="AA18" s="51">
        <f ca="1" t="shared" si="9"/>
        <v>3445.9602187500004</v>
      </c>
      <c r="AB18" s="51">
        <f ca="1" t="shared" si="9"/>
        <v>3618.2582296875003</v>
      </c>
      <c r="AC18" s="51">
        <f ca="1" t="shared" si="9"/>
        <v>3799.1711411718757</v>
      </c>
      <c r="AD18" s="51">
        <f ca="1" t="shared" si="9"/>
        <v>3989.1296982304693</v>
      </c>
      <c r="AE18" s="51">
        <f ca="1" t="shared" si="9"/>
        <v>4188.586183141993</v>
      </c>
      <c r="AF18" s="51">
        <f ca="1" t="shared" si="9"/>
        <v>4398.015492299093</v>
      </c>
      <c r="AG18" s="51">
        <f ca="1" t="shared" si="9"/>
        <v>4573.936111991057</v>
      </c>
      <c r="AH18" s="51">
        <f ca="1" t="shared" si="10"/>
        <v>4756.893556470699</v>
      </c>
      <c r="AI18" s="51">
        <f ca="1" t="shared" si="10"/>
        <v>4947.169298729527</v>
      </c>
      <c r="AJ18" s="51">
        <f ca="1" t="shared" si="10"/>
        <v>5145.056070678709</v>
      </c>
      <c r="AK18" s="51">
        <f ca="1" t="shared" si="10"/>
        <v>5350.858313505858</v>
      </c>
      <c r="AL18" s="51">
        <f ca="1" t="shared" si="10"/>
        <v>5564.8926460460925</v>
      </c>
      <c r="AM18" s="51">
        <f ca="1" t="shared" si="10"/>
        <v>5731.839425427474</v>
      </c>
      <c r="AN18" s="51">
        <f ca="1" t="shared" si="10"/>
        <v>5903.794608190299</v>
      </c>
      <c r="AO18" s="51">
        <f ca="1" t="shared" si="10"/>
        <v>6080.9084464360085</v>
      </c>
      <c r="AP18" s="51">
        <f ca="1" t="shared" si="10"/>
        <v>6263.335699829089</v>
      </c>
      <c r="AQ18" s="51">
        <f ca="1" t="shared" si="10"/>
        <v>6451.2357708239615</v>
      </c>
      <c r="AR18" s="51">
        <f ca="1" t="shared" si="11"/>
        <v>6644.772843948681</v>
      </c>
      <c r="AS18" s="51">
        <f ca="1" t="shared" si="11"/>
        <v>6777.668300827654</v>
      </c>
      <c r="AT18" s="51">
        <f ca="1" t="shared" si="11"/>
        <v>6913.221666844208</v>
      </c>
      <c r="AU18" s="51">
        <f ca="1" t="shared" si="11"/>
        <v>7051.486100181092</v>
      </c>
      <c r="AV18" s="51">
        <f ca="1" t="shared" si="11"/>
        <v>7192.515822184715</v>
      </c>
      <c r="AW18" s="51">
        <f ca="1" t="shared" si="11"/>
        <v>7336.366138628409</v>
      </c>
      <c r="AX18" s="51">
        <f ca="1" t="shared" si="11"/>
        <v>7483.0934614009775</v>
      </c>
      <c r="AY18" s="51">
        <f ca="1" t="shared" si="11"/>
        <v>7632.755330628997</v>
      </c>
    </row>
    <row r="19" spans="3:51" ht="12.75" outlineLevel="1">
      <c r="C19" s="50">
        <f t="shared" si="12"/>
        <v>6</v>
      </c>
      <c r="D19" s="51">
        <f ca="1" t="shared" si="7"/>
        <v>0</v>
      </c>
      <c r="E19" s="51">
        <f ca="1" t="shared" si="7"/>
        <v>0</v>
      </c>
      <c r="F19" s="51">
        <f ca="1" t="shared" si="7"/>
        <v>0</v>
      </c>
      <c r="G19" s="51">
        <f ca="1" t="shared" si="7"/>
        <v>0</v>
      </c>
      <c r="H19" s="51">
        <f ca="1" t="shared" si="7"/>
        <v>0</v>
      </c>
      <c r="I19" s="51">
        <f ca="1" t="shared" si="7"/>
        <v>0</v>
      </c>
      <c r="J19" s="51">
        <f ca="1" t="shared" si="7"/>
        <v>0</v>
      </c>
      <c r="K19" s="51">
        <f ca="1" t="shared" si="7"/>
        <v>0</v>
      </c>
      <c r="L19" s="51">
        <f ca="1" t="shared" si="7"/>
        <v>0</v>
      </c>
      <c r="M19" s="51">
        <f ca="1" t="shared" si="7"/>
        <v>1</v>
      </c>
      <c r="N19" s="51">
        <f ca="1" t="shared" si="8"/>
        <v>5</v>
      </c>
      <c r="O19" s="51">
        <f ca="1" t="shared" si="8"/>
        <v>10</v>
      </c>
      <c r="P19" s="51">
        <f ca="1" t="shared" si="8"/>
        <v>50</v>
      </c>
      <c r="Q19" s="51">
        <f ca="1" t="shared" si="8"/>
        <v>100</v>
      </c>
      <c r="R19" s="51">
        <f ca="1" t="shared" si="8"/>
        <v>150</v>
      </c>
      <c r="S19" s="51">
        <f ca="1" t="shared" si="8"/>
        <v>300</v>
      </c>
      <c r="T19" s="51">
        <f ca="1" t="shared" si="8"/>
        <v>480</v>
      </c>
      <c r="U19" s="51">
        <f ca="1" t="shared" si="8"/>
        <v>720</v>
      </c>
      <c r="V19" s="51">
        <f ca="1" t="shared" si="8"/>
        <v>1080</v>
      </c>
      <c r="W19" s="51">
        <f ca="1" t="shared" si="8"/>
        <v>1350</v>
      </c>
      <c r="X19" s="51">
        <f ca="1" t="shared" si="9"/>
        <v>1417.5</v>
      </c>
      <c r="Y19" s="51">
        <f ca="1" t="shared" si="9"/>
        <v>1488.375</v>
      </c>
      <c r="Z19" s="51">
        <f ca="1" t="shared" si="9"/>
        <v>1562.79375</v>
      </c>
      <c r="AA19" s="51">
        <f ca="1" t="shared" si="9"/>
        <v>1640.9334375</v>
      </c>
      <c r="AB19" s="51">
        <f ca="1" t="shared" si="9"/>
        <v>1722.9801093750002</v>
      </c>
      <c r="AC19" s="51">
        <f ca="1" t="shared" si="9"/>
        <v>1809.1291148437501</v>
      </c>
      <c r="AD19" s="51">
        <f ca="1" t="shared" si="9"/>
        <v>1899.5855705859378</v>
      </c>
      <c r="AE19" s="51">
        <f ca="1" t="shared" si="9"/>
        <v>1994.5648491152347</v>
      </c>
      <c r="AF19" s="51">
        <f ca="1" t="shared" si="9"/>
        <v>2094.2930915709967</v>
      </c>
      <c r="AG19" s="51">
        <f ca="1" t="shared" si="9"/>
        <v>2199.0077461495466</v>
      </c>
      <c r="AH19" s="51">
        <f ca="1" t="shared" si="10"/>
        <v>2286.9680559955286</v>
      </c>
      <c r="AI19" s="51">
        <f ca="1" t="shared" si="10"/>
        <v>2378.4467782353495</v>
      </c>
      <c r="AJ19" s="51">
        <f ca="1" t="shared" si="10"/>
        <v>2473.5846493647637</v>
      </c>
      <c r="AK19" s="51">
        <f ca="1" t="shared" si="10"/>
        <v>2572.5280353393546</v>
      </c>
      <c r="AL19" s="51">
        <f ca="1" t="shared" si="10"/>
        <v>2675.429156752929</v>
      </c>
      <c r="AM19" s="51">
        <f ca="1" t="shared" si="10"/>
        <v>2782.4463230230463</v>
      </c>
      <c r="AN19" s="51">
        <f ca="1" t="shared" si="10"/>
        <v>2865.919712713737</v>
      </c>
      <c r="AO19" s="51">
        <f ca="1" t="shared" si="10"/>
        <v>2951.8973040951496</v>
      </c>
      <c r="AP19" s="51">
        <f ca="1" t="shared" si="10"/>
        <v>3040.4542232180042</v>
      </c>
      <c r="AQ19" s="51">
        <f ca="1" t="shared" si="10"/>
        <v>3131.6678499145446</v>
      </c>
      <c r="AR19" s="51">
        <f ca="1" t="shared" si="11"/>
        <v>3225.6178854119808</v>
      </c>
      <c r="AS19" s="51">
        <f ca="1" t="shared" si="11"/>
        <v>3322.3864219743405</v>
      </c>
      <c r="AT19" s="51">
        <f ca="1" t="shared" si="11"/>
        <v>3388.834150413827</v>
      </c>
      <c r="AU19" s="51">
        <f ca="1" t="shared" si="11"/>
        <v>3456.610833422104</v>
      </c>
      <c r="AV19" s="51">
        <f ca="1" t="shared" si="11"/>
        <v>3525.743050090546</v>
      </c>
      <c r="AW19" s="51">
        <f ca="1" t="shared" si="11"/>
        <v>3596.2579110923575</v>
      </c>
      <c r="AX19" s="51">
        <f ca="1" t="shared" si="11"/>
        <v>3668.1830693142047</v>
      </c>
      <c r="AY19" s="51">
        <f ca="1" t="shared" si="11"/>
        <v>3741.5467307004888</v>
      </c>
    </row>
    <row r="20" spans="3:51" ht="12.75" outlineLevel="1">
      <c r="C20" s="50">
        <f t="shared" si="12"/>
        <v>7</v>
      </c>
      <c r="D20" s="51">
        <f ca="1" t="shared" si="7"/>
        <v>0</v>
      </c>
      <c r="E20" s="51">
        <f ca="1" t="shared" si="7"/>
        <v>0</v>
      </c>
      <c r="F20" s="51">
        <f ca="1" t="shared" si="7"/>
        <v>0</v>
      </c>
      <c r="G20" s="51">
        <f ca="1" t="shared" si="7"/>
        <v>0</v>
      </c>
      <c r="H20" s="51">
        <f ca="1" t="shared" si="7"/>
        <v>0</v>
      </c>
      <c r="I20" s="51">
        <f ca="1" t="shared" si="7"/>
        <v>0</v>
      </c>
      <c r="J20" s="51">
        <f ca="1" t="shared" si="7"/>
        <v>0</v>
      </c>
      <c r="K20" s="51">
        <f ca="1" t="shared" si="7"/>
        <v>0</v>
      </c>
      <c r="L20" s="51">
        <f ca="1" t="shared" si="7"/>
        <v>0</v>
      </c>
      <c r="M20" s="51">
        <f ca="1" t="shared" si="7"/>
        <v>0</v>
      </c>
      <c r="N20" s="51">
        <f ca="1" t="shared" si="8"/>
        <v>1</v>
      </c>
      <c r="O20" s="51">
        <f ca="1" t="shared" si="8"/>
        <v>5</v>
      </c>
      <c r="P20" s="51">
        <f ca="1" t="shared" si="8"/>
        <v>10</v>
      </c>
      <c r="Q20" s="51">
        <f ca="1" t="shared" si="8"/>
        <v>50</v>
      </c>
      <c r="R20" s="51">
        <f ca="1" t="shared" si="8"/>
        <v>100</v>
      </c>
      <c r="S20" s="51">
        <f ca="1" t="shared" si="8"/>
        <v>150</v>
      </c>
      <c r="T20" s="51">
        <f ca="1" t="shared" si="8"/>
        <v>300</v>
      </c>
      <c r="U20" s="51">
        <f ca="1" t="shared" si="8"/>
        <v>480</v>
      </c>
      <c r="V20" s="51">
        <f ca="1" t="shared" si="8"/>
        <v>720</v>
      </c>
      <c r="W20" s="51">
        <f ca="1" t="shared" si="8"/>
        <v>1080</v>
      </c>
      <c r="X20" s="51">
        <f ca="1" t="shared" si="9"/>
        <v>1350</v>
      </c>
      <c r="Y20" s="51">
        <f ca="1" t="shared" si="9"/>
        <v>1417.5</v>
      </c>
      <c r="Z20" s="51">
        <f ca="1" t="shared" si="9"/>
        <v>1488.375</v>
      </c>
      <c r="AA20" s="51">
        <f ca="1" t="shared" si="9"/>
        <v>1562.79375</v>
      </c>
      <c r="AB20" s="51">
        <f ca="1" t="shared" si="9"/>
        <v>1640.9334375</v>
      </c>
      <c r="AC20" s="51">
        <f ca="1" t="shared" si="9"/>
        <v>1722.9801093750002</v>
      </c>
      <c r="AD20" s="51">
        <f ca="1" t="shared" si="9"/>
        <v>1809.1291148437501</v>
      </c>
      <c r="AE20" s="51">
        <f ca="1" t="shared" si="9"/>
        <v>1899.5855705859378</v>
      </c>
      <c r="AF20" s="51">
        <f ca="1" t="shared" si="9"/>
        <v>1994.5648491152347</v>
      </c>
      <c r="AG20" s="51">
        <f ca="1" t="shared" si="9"/>
        <v>2094.2930915709967</v>
      </c>
      <c r="AH20" s="51">
        <f ca="1" t="shared" si="10"/>
        <v>2199.0077461495466</v>
      </c>
      <c r="AI20" s="51">
        <f ca="1" t="shared" si="10"/>
        <v>2286.9680559955286</v>
      </c>
      <c r="AJ20" s="51">
        <f ca="1" t="shared" si="10"/>
        <v>2378.4467782353495</v>
      </c>
      <c r="AK20" s="51">
        <f ca="1" t="shared" si="10"/>
        <v>2473.5846493647637</v>
      </c>
      <c r="AL20" s="51">
        <f ca="1" t="shared" si="10"/>
        <v>2572.5280353393546</v>
      </c>
      <c r="AM20" s="51">
        <f ca="1" t="shared" si="10"/>
        <v>2675.429156752929</v>
      </c>
      <c r="AN20" s="51">
        <f ca="1" t="shared" si="10"/>
        <v>2782.4463230230463</v>
      </c>
      <c r="AO20" s="51">
        <f ca="1" t="shared" si="10"/>
        <v>2865.919712713737</v>
      </c>
      <c r="AP20" s="51">
        <f ca="1" t="shared" si="10"/>
        <v>2951.8973040951496</v>
      </c>
      <c r="AQ20" s="51">
        <f ca="1" t="shared" si="10"/>
        <v>3040.4542232180042</v>
      </c>
      <c r="AR20" s="51">
        <f ca="1" t="shared" si="11"/>
        <v>3131.6678499145446</v>
      </c>
      <c r="AS20" s="51">
        <f ca="1" t="shared" si="11"/>
        <v>3225.6178854119808</v>
      </c>
      <c r="AT20" s="51">
        <f ca="1" t="shared" si="11"/>
        <v>3322.3864219743405</v>
      </c>
      <c r="AU20" s="51">
        <f ca="1" t="shared" si="11"/>
        <v>3388.834150413827</v>
      </c>
      <c r="AV20" s="51">
        <f ca="1" t="shared" si="11"/>
        <v>3456.610833422104</v>
      </c>
      <c r="AW20" s="51">
        <f ca="1" t="shared" si="11"/>
        <v>3525.743050090546</v>
      </c>
      <c r="AX20" s="51">
        <f ca="1" t="shared" si="11"/>
        <v>3596.2579110923575</v>
      </c>
      <c r="AY20" s="51">
        <f ca="1" t="shared" si="11"/>
        <v>3668.1830693142047</v>
      </c>
    </row>
    <row r="21" spans="3:51" ht="12.75" outlineLevel="1">
      <c r="C21" s="50">
        <f t="shared" si="12"/>
        <v>8</v>
      </c>
      <c r="D21" s="51">
        <f ca="1" t="shared" si="7"/>
        <v>0</v>
      </c>
      <c r="E21" s="51">
        <f ca="1" t="shared" si="7"/>
        <v>0</v>
      </c>
      <c r="F21" s="51">
        <f ca="1" t="shared" si="7"/>
        <v>0</v>
      </c>
      <c r="G21" s="51">
        <f ca="1" t="shared" si="7"/>
        <v>0</v>
      </c>
      <c r="H21" s="51">
        <f ca="1" t="shared" si="7"/>
        <v>0</v>
      </c>
      <c r="I21" s="51">
        <f ca="1" t="shared" si="7"/>
        <v>0</v>
      </c>
      <c r="J21" s="51">
        <f ca="1" t="shared" si="7"/>
        <v>0</v>
      </c>
      <c r="K21" s="51">
        <f ca="1" t="shared" si="7"/>
        <v>0</v>
      </c>
      <c r="L21" s="51">
        <f ca="1" t="shared" si="7"/>
        <v>0</v>
      </c>
      <c r="M21" s="51">
        <f ca="1" t="shared" si="7"/>
        <v>0</v>
      </c>
      <c r="N21" s="51">
        <f ca="1" t="shared" si="8"/>
        <v>0</v>
      </c>
      <c r="O21" s="51">
        <f ca="1" t="shared" si="8"/>
        <v>0.3</v>
      </c>
      <c r="P21" s="51">
        <f ca="1" t="shared" si="8"/>
        <v>1.5</v>
      </c>
      <c r="Q21" s="51">
        <f ca="1" t="shared" si="8"/>
        <v>3</v>
      </c>
      <c r="R21" s="51">
        <f ca="1" t="shared" si="8"/>
        <v>15</v>
      </c>
      <c r="S21" s="51">
        <f ca="1" t="shared" si="8"/>
        <v>30</v>
      </c>
      <c r="T21" s="51">
        <f ca="1" t="shared" si="8"/>
        <v>45</v>
      </c>
      <c r="U21" s="51">
        <f ca="1" t="shared" si="8"/>
        <v>90</v>
      </c>
      <c r="V21" s="51">
        <f ca="1" t="shared" si="8"/>
        <v>144</v>
      </c>
      <c r="W21" s="51">
        <f ca="1" t="shared" si="8"/>
        <v>216</v>
      </c>
      <c r="X21" s="51">
        <f ca="1" t="shared" si="9"/>
        <v>324</v>
      </c>
      <c r="Y21" s="51">
        <f ca="1" t="shared" si="9"/>
        <v>405</v>
      </c>
      <c r="Z21" s="51">
        <f ca="1" t="shared" si="9"/>
        <v>425.25</v>
      </c>
      <c r="AA21" s="51">
        <f ca="1" t="shared" si="9"/>
        <v>446.5125</v>
      </c>
      <c r="AB21" s="51">
        <f ca="1" t="shared" si="9"/>
        <v>468.838125</v>
      </c>
      <c r="AC21" s="51">
        <f ca="1" t="shared" si="9"/>
        <v>492.28003125000004</v>
      </c>
      <c r="AD21" s="51">
        <f ca="1" t="shared" si="9"/>
        <v>516.8940328125001</v>
      </c>
      <c r="AE21" s="51">
        <f ca="1" t="shared" si="9"/>
        <v>542.7387344531251</v>
      </c>
      <c r="AF21" s="51">
        <f ca="1" t="shared" si="9"/>
        <v>569.8756711757813</v>
      </c>
      <c r="AG21" s="51">
        <f ca="1" t="shared" si="9"/>
        <v>598.3694547345705</v>
      </c>
      <c r="AH21" s="51">
        <f ca="1" t="shared" si="10"/>
        <v>628.287927471299</v>
      </c>
      <c r="AI21" s="51">
        <f ca="1" t="shared" si="10"/>
        <v>659.7023238448639</v>
      </c>
      <c r="AJ21" s="51">
        <f ca="1" t="shared" si="10"/>
        <v>686.0904167986586</v>
      </c>
      <c r="AK21" s="51">
        <f ca="1" t="shared" si="10"/>
        <v>713.5340334706049</v>
      </c>
      <c r="AL21" s="51">
        <f ca="1" t="shared" si="10"/>
        <v>742.0753948094291</v>
      </c>
      <c r="AM21" s="51">
        <f ca="1" t="shared" si="10"/>
        <v>771.7584106018064</v>
      </c>
      <c r="AN21" s="51">
        <f ca="1" t="shared" si="10"/>
        <v>802.6287470258787</v>
      </c>
      <c r="AO21" s="51">
        <f ca="1" t="shared" si="10"/>
        <v>834.7338969069139</v>
      </c>
      <c r="AP21" s="51">
        <f ca="1" t="shared" si="10"/>
        <v>859.7759138141213</v>
      </c>
      <c r="AQ21" s="51">
        <f ca="1" t="shared" si="10"/>
        <v>885.5691912285449</v>
      </c>
      <c r="AR21" s="51">
        <f ca="1" t="shared" si="11"/>
        <v>912.1362669654013</v>
      </c>
      <c r="AS21" s="51">
        <f ca="1" t="shared" si="11"/>
        <v>939.5003549743634</v>
      </c>
      <c r="AT21" s="51">
        <f ca="1" t="shared" si="11"/>
        <v>967.6853656235942</v>
      </c>
      <c r="AU21" s="51">
        <f ca="1" t="shared" si="11"/>
        <v>996.7159265923021</v>
      </c>
      <c r="AV21" s="51">
        <f ca="1" t="shared" si="11"/>
        <v>1016.6502451241481</v>
      </c>
      <c r="AW21" s="51">
        <f ca="1" t="shared" si="11"/>
        <v>1036.9832500266311</v>
      </c>
      <c r="AX21" s="51">
        <f ca="1" t="shared" si="11"/>
        <v>1057.722915027164</v>
      </c>
      <c r="AY21" s="51">
        <f ca="1" t="shared" si="11"/>
        <v>1078.8773733277071</v>
      </c>
    </row>
    <row r="22" spans="3:51" ht="12.75" outlineLevel="1">
      <c r="C22" s="50">
        <f t="shared" si="12"/>
        <v>9</v>
      </c>
      <c r="D22" s="51">
        <f ca="1" t="shared" si="7"/>
        <v>0</v>
      </c>
      <c r="E22" s="51">
        <f ca="1" t="shared" si="7"/>
        <v>0</v>
      </c>
      <c r="F22" s="51">
        <f ca="1" t="shared" si="7"/>
        <v>0</v>
      </c>
      <c r="G22" s="51">
        <f ca="1" t="shared" si="7"/>
        <v>0</v>
      </c>
      <c r="H22" s="51">
        <f ca="1" t="shared" si="7"/>
        <v>0</v>
      </c>
      <c r="I22" s="51">
        <f ca="1" t="shared" si="7"/>
        <v>0</v>
      </c>
      <c r="J22" s="51">
        <f ca="1" t="shared" si="7"/>
        <v>0</v>
      </c>
      <c r="K22" s="51">
        <f ca="1" t="shared" si="7"/>
        <v>0</v>
      </c>
      <c r="L22" s="51">
        <f ca="1" t="shared" si="7"/>
        <v>0</v>
      </c>
      <c r="M22" s="51">
        <f ca="1" t="shared" si="7"/>
        <v>0</v>
      </c>
      <c r="N22" s="51">
        <f ca="1" t="shared" si="8"/>
        <v>0</v>
      </c>
      <c r="O22" s="51">
        <f ca="1" t="shared" si="8"/>
        <v>0</v>
      </c>
      <c r="P22" s="51">
        <f ca="1" t="shared" si="8"/>
        <v>0.3</v>
      </c>
      <c r="Q22" s="51">
        <f ca="1" t="shared" si="8"/>
        <v>1.5</v>
      </c>
      <c r="R22" s="51">
        <f ca="1" t="shared" si="8"/>
        <v>3</v>
      </c>
      <c r="S22" s="51">
        <f ca="1" t="shared" si="8"/>
        <v>15</v>
      </c>
      <c r="T22" s="51">
        <f ca="1" t="shared" si="8"/>
        <v>30</v>
      </c>
      <c r="U22" s="51">
        <f ca="1" t="shared" si="8"/>
        <v>45</v>
      </c>
      <c r="V22" s="51">
        <f ca="1" t="shared" si="8"/>
        <v>90</v>
      </c>
      <c r="W22" s="51">
        <f ca="1" t="shared" si="8"/>
        <v>144</v>
      </c>
      <c r="X22" s="51">
        <f ca="1" t="shared" si="9"/>
        <v>216</v>
      </c>
      <c r="Y22" s="51">
        <f ca="1" t="shared" si="9"/>
        <v>324</v>
      </c>
      <c r="Z22" s="51">
        <f ca="1" t="shared" si="9"/>
        <v>405</v>
      </c>
      <c r="AA22" s="51">
        <f ca="1" t="shared" si="9"/>
        <v>425.25</v>
      </c>
      <c r="AB22" s="51">
        <f ca="1" t="shared" si="9"/>
        <v>446.5125</v>
      </c>
      <c r="AC22" s="51">
        <f ca="1" t="shared" si="9"/>
        <v>468.838125</v>
      </c>
      <c r="AD22" s="51">
        <f ca="1" t="shared" si="9"/>
        <v>492.28003125000004</v>
      </c>
      <c r="AE22" s="51">
        <f ca="1" t="shared" si="9"/>
        <v>516.8940328125001</v>
      </c>
      <c r="AF22" s="51">
        <f ca="1" t="shared" si="9"/>
        <v>542.7387344531251</v>
      </c>
      <c r="AG22" s="51">
        <f ca="1" t="shared" si="9"/>
        <v>569.8756711757813</v>
      </c>
      <c r="AH22" s="51">
        <f ca="1" t="shared" si="10"/>
        <v>598.3694547345705</v>
      </c>
      <c r="AI22" s="51">
        <f ca="1" t="shared" si="10"/>
        <v>628.287927471299</v>
      </c>
      <c r="AJ22" s="51">
        <f ca="1" t="shared" si="10"/>
        <v>659.7023238448639</v>
      </c>
      <c r="AK22" s="51">
        <f ca="1" t="shared" si="10"/>
        <v>686.0904167986586</v>
      </c>
      <c r="AL22" s="51">
        <f ca="1" t="shared" si="10"/>
        <v>713.5340334706049</v>
      </c>
      <c r="AM22" s="51">
        <f ca="1" t="shared" si="10"/>
        <v>742.0753948094291</v>
      </c>
      <c r="AN22" s="51">
        <f ca="1" t="shared" si="10"/>
        <v>771.7584106018064</v>
      </c>
      <c r="AO22" s="51">
        <f ca="1" t="shared" si="10"/>
        <v>802.6287470258787</v>
      </c>
      <c r="AP22" s="51">
        <f ca="1" t="shared" si="10"/>
        <v>834.7338969069139</v>
      </c>
      <c r="AQ22" s="51">
        <f ca="1" t="shared" si="10"/>
        <v>859.7759138141213</v>
      </c>
      <c r="AR22" s="51">
        <f ca="1" t="shared" si="11"/>
        <v>885.5691912285449</v>
      </c>
      <c r="AS22" s="51">
        <f ca="1" t="shared" si="11"/>
        <v>912.1362669654013</v>
      </c>
      <c r="AT22" s="51">
        <f ca="1" t="shared" si="11"/>
        <v>939.5003549743634</v>
      </c>
      <c r="AU22" s="51">
        <f ca="1" t="shared" si="11"/>
        <v>967.6853656235942</v>
      </c>
      <c r="AV22" s="51">
        <f ca="1" t="shared" si="11"/>
        <v>996.7159265923021</v>
      </c>
      <c r="AW22" s="51">
        <f ca="1" t="shared" si="11"/>
        <v>1016.6502451241481</v>
      </c>
      <c r="AX22" s="51">
        <f ca="1" t="shared" si="11"/>
        <v>1036.9832500266311</v>
      </c>
      <c r="AY22" s="51">
        <f ca="1" t="shared" si="11"/>
        <v>1057.722915027164</v>
      </c>
    </row>
    <row r="23" spans="3:51" ht="12.75" outlineLevel="1">
      <c r="C23" s="50">
        <f t="shared" si="12"/>
        <v>10</v>
      </c>
      <c r="D23" s="51">
        <f ca="1" t="shared" si="7"/>
        <v>0</v>
      </c>
      <c r="E23" s="51">
        <f ca="1" t="shared" si="7"/>
        <v>0</v>
      </c>
      <c r="F23" s="51">
        <f ca="1" t="shared" si="7"/>
        <v>0</v>
      </c>
      <c r="G23" s="51">
        <f ca="1" t="shared" si="7"/>
        <v>0</v>
      </c>
      <c r="H23" s="51">
        <f ca="1" t="shared" si="7"/>
        <v>0</v>
      </c>
      <c r="I23" s="51">
        <f ca="1" t="shared" si="7"/>
        <v>0</v>
      </c>
      <c r="J23" s="51">
        <f ca="1" t="shared" si="7"/>
        <v>0</v>
      </c>
      <c r="K23" s="51">
        <f ca="1" t="shared" si="7"/>
        <v>0</v>
      </c>
      <c r="L23" s="51">
        <f ca="1" t="shared" si="7"/>
        <v>0</v>
      </c>
      <c r="M23" s="51">
        <f ca="1" t="shared" si="7"/>
        <v>0</v>
      </c>
      <c r="N23" s="51">
        <f ca="1" t="shared" si="8"/>
        <v>0</v>
      </c>
      <c r="O23" s="51">
        <f ca="1" t="shared" si="8"/>
        <v>0</v>
      </c>
      <c r="P23" s="51">
        <f ca="1" t="shared" si="8"/>
        <v>0</v>
      </c>
      <c r="Q23" s="51">
        <f ca="1" t="shared" si="8"/>
        <v>0.3</v>
      </c>
      <c r="R23" s="51">
        <f ca="1" t="shared" si="8"/>
        <v>1.5</v>
      </c>
      <c r="S23" s="51">
        <f ca="1" t="shared" si="8"/>
        <v>3</v>
      </c>
      <c r="T23" s="51">
        <f ca="1" t="shared" si="8"/>
        <v>15</v>
      </c>
      <c r="U23" s="51">
        <f ca="1" t="shared" si="8"/>
        <v>30</v>
      </c>
      <c r="V23" s="51">
        <f ca="1" t="shared" si="8"/>
        <v>45</v>
      </c>
      <c r="W23" s="51">
        <f ca="1" t="shared" si="8"/>
        <v>90</v>
      </c>
      <c r="X23" s="51">
        <f ca="1" t="shared" si="9"/>
        <v>144</v>
      </c>
      <c r="Y23" s="51">
        <f ca="1" t="shared" si="9"/>
        <v>216</v>
      </c>
      <c r="Z23" s="51">
        <f ca="1" t="shared" si="9"/>
        <v>324</v>
      </c>
      <c r="AA23" s="51">
        <f ca="1" t="shared" si="9"/>
        <v>405</v>
      </c>
      <c r="AB23" s="51">
        <f ca="1" t="shared" si="9"/>
        <v>425.25</v>
      </c>
      <c r="AC23" s="51">
        <f ca="1" t="shared" si="9"/>
        <v>446.5125</v>
      </c>
      <c r="AD23" s="51">
        <f ca="1" t="shared" si="9"/>
        <v>468.838125</v>
      </c>
      <c r="AE23" s="51">
        <f ca="1" t="shared" si="9"/>
        <v>492.28003125000004</v>
      </c>
      <c r="AF23" s="51">
        <f ca="1" t="shared" si="9"/>
        <v>516.8940328125001</v>
      </c>
      <c r="AG23" s="51">
        <f ca="1" t="shared" si="9"/>
        <v>542.7387344531251</v>
      </c>
      <c r="AH23" s="51">
        <f ca="1" t="shared" si="10"/>
        <v>569.8756711757813</v>
      </c>
      <c r="AI23" s="51">
        <f ca="1" t="shared" si="10"/>
        <v>598.3694547345705</v>
      </c>
      <c r="AJ23" s="51">
        <f ca="1" t="shared" si="10"/>
        <v>628.287927471299</v>
      </c>
      <c r="AK23" s="51">
        <f ca="1" t="shared" si="10"/>
        <v>659.7023238448639</v>
      </c>
      <c r="AL23" s="51">
        <f ca="1" t="shared" si="10"/>
        <v>686.0904167986586</v>
      </c>
      <c r="AM23" s="51">
        <f ca="1" t="shared" si="10"/>
        <v>713.5340334706049</v>
      </c>
      <c r="AN23" s="51">
        <f ca="1" t="shared" si="10"/>
        <v>742.0753948094291</v>
      </c>
      <c r="AO23" s="51">
        <f ca="1" t="shared" si="10"/>
        <v>771.7584106018064</v>
      </c>
      <c r="AP23" s="51">
        <f ca="1" t="shared" si="10"/>
        <v>802.6287470258787</v>
      </c>
      <c r="AQ23" s="51">
        <f ca="1" t="shared" si="10"/>
        <v>834.7338969069139</v>
      </c>
      <c r="AR23" s="51">
        <f ca="1" t="shared" si="11"/>
        <v>859.7759138141213</v>
      </c>
      <c r="AS23" s="51">
        <f ca="1" t="shared" si="11"/>
        <v>885.5691912285449</v>
      </c>
      <c r="AT23" s="51">
        <f ca="1" t="shared" si="11"/>
        <v>912.1362669654013</v>
      </c>
      <c r="AU23" s="51">
        <f ca="1" t="shared" si="11"/>
        <v>939.5003549743634</v>
      </c>
      <c r="AV23" s="51">
        <f ca="1" t="shared" si="11"/>
        <v>967.6853656235942</v>
      </c>
      <c r="AW23" s="51">
        <f ca="1" t="shared" si="11"/>
        <v>996.7159265923021</v>
      </c>
      <c r="AX23" s="51">
        <f ca="1" t="shared" si="11"/>
        <v>1016.6502451241481</v>
      </c>
      <c r="AY23" s="51">
        <f ca="1" t="shared" si="11"/>
        <v>1036.9832500266311</v>
      </c>
    </row>
    <row r="24" spans="3:51" ht="12.75" outlineLevel="1">
      <c r="C24" s="50">
        <f t="shared" si="12"/>
        <v>11</v>
      </c>
      <c r="D24" s="51">
        <f aca="true" ca="1" t="shared" si="13" ref="D24:M33">IF(ISNUMBER(OFFSET(D$10,0,-$C24)*VLOOKUP($C24,ChurnTable,2,0)),(OFFSET(D$10,0,-$C24)*VLOOKUP($C24,ChurnTable,2,0)),0)</f>
        <v>0</v>
      </c>
      <c r="E24" s="51">
        <f ca="1" t="shared" si="13"/>
        <v>0</v>
      </c>
      <c r="F24" s="51">
        <f ca="1" t="shared" si="13"/>
        <v>0</v>
      </c>
      <c r="G24" s="51">
        <f ca="1" t="shared" si="13"/>
        <v>0</v>
      </c>
      <c r="H24" s="51">
        <f ca="1" t="shared" si="13"/>
        <v>0</v>
      </c>
      <c r="I24" s="51">
        <f ca="1" t="shared" si="13"/>
        <v>0</v>
      </c>
      <c r="J24" s="51">
        <f ca="1" t="shared" si="13"/>
        <v>0</v>
      </c>
      <c r="K24" s="51">
        <f ca="1" t="shared" si="13"/>
        <v>0</v>
      </c>
      <c r="L24" s="51">
        <f ca="1" t="shared" si="13"/>
        <v>0</v>
      </c>
      <c r="M24" s="51">
        <f ca="1" t="shared" si="13"/>
        <v>0</v>
      </c>
      <c r="N24" s="51">
        <f aca="true" ca="1" t="shared" si="14" ref="N24:W33">IF(ISNUMBER(OFFSET(N$10,0,-$C24)*VLOOKUP($C24,ChurnTable,2,0)),(OFFSET(N$10,0,-$C24)*VLOOKUP($C24,ChurnTable,2,0)),0)</f>
        <v>0</v>
      </c>
      <c r="O24" s="51">
        <f ca="1" t="shared" si="14"/>
        <v>0</v>
      </c>
      <c r="P24" s="51">
        <f ca="1" t="shared" si="14"/>
        <v>0</v>
      </c>
      <c r="Q24" s="51">
        <f ca="1" t="shared" si="14"/>
        <v>0</v>
      </c>
      <c r="R24" s="51">
        <f ca="1" t="shared" si="14"/>
        <v>0.3</v>
      </c>
      <c r="S24" s="51">
        <f ca="1" t="shared" si="14"/>
        <v>1.5</v>
      </c>
      <c r="T24" s="51">
        <f ca="1" t="shared" si="14"/>
        <v>3</v>
      </c>
      <c r="U24" s="51">
        <f ca="1" t="shared" si="14"/>
        <v>15</v>
      </c>
      <c r="V24" s="51">
        <f ca="1" t="shared" si="14"/>
        <v>30</v>
      </c>
      <c r="W24" s="51">
        <f ca="1" t="shared" si="14"/>
        <v>45</v>
      </c>
      <c r="X24" s="51">
        <f aca="true" ca="1" t="shared" si="15" ref="X24:AG33">IF(ISNUMBER(OFFSET(X$10,0,-$C24)*VLOOKUP($C24,ChurnTable,2,0)),(OFFSET(X$10,0,-$C24)*VLOOKUP($C24,ChurnTable,2,0)),0)</f>
        <v>90</v>
      </c>
      <c r="Y24" s="51">
        <f ca="1" t="shared" si="15"/>
        <v>144</v>
      </c>
      <c r="Z24" s="51">
        <f ca="1" t="shared" si="15"/>
        <v>216</v>
      </c>
      <c r="AA24" s="51">
        <f ca="1" t="shared" si="15"/>
        <v>324</v>
      </c>
      <c r="AB24" s="51">
        <f ca="1" t="shared" si="15"/>
        <v>405</v>
      </c>
      <c r="AC24" s="51">
        <f ca="1" t="shared" si="15"/>
        <v>425.25</v>
      </c>
      <c r="AD24" s="51">
        <f ca="1" t="shared" si="15"/>
        <v>446.5125</v>
      </c>
      <c r="AE24" s="51">
        <f ca="1" t="shared" si="15"/>
        <v>468.838125</v>
      </c>
      <c r="AF24" s="51">
        <f ca="1" t="shared" si="15"/>
        <v>492.28003125000004</v>
      </c>
      <c r="AG24" s="51">
        <f ca="1" t="shared" si="15"/>
        <v>516.8940328125001</v>
      </c>
      <c r="AH24" s="51">
        <f aca="true" ca="1" t="shared" si="16" ref="AH24:AW33">IF(ISNUMBER(OFFSET(AH$10,0,-$C24)*VLOOKUP($C24,ChurnTable,2,0)),(OFFSET(AH$10,0,-$C24)*VLOOKUP($C24,ChurnTable,2,0)),0)</f>
        <v>542.7387344531251</v>
      </c>
      <c r="AI24" s="51">
        <f ca="1" t="shared" si="16"/>
        <v>569.8756711757813</v>
      </c>
      <c r="AJ24" s="51">
        <f ca="1" t="shared" si="16"/>
        <v>598.3694547345705</v>
      </c>
      <c r="AK24" s="51">
        <f ca="1" t="shared" si="16"/>
        <v>628.287927471299</v>
      </c>
      <c r="AL24" s="51">
        <f ca="1" t="shared" si="16"/>
        <v>659.7023238448639</v>
      </c>
      <c r="AM24" s="51">
        <f ca="1" t="shared" si="16"/>
        <v>686.0904167986586</v>
      </c>
      <c r="AN24" s="51">
        <f ca="1" t="shared" si="16"/>
        <v>713.5340334706049</v>
      </c>
      <c r="AO24" s="51">
        <f ca="1" t="shared" si="16"/>
        <v>742.0753948094291</v>
      </c>
      <c r="AP24" s="51">
        <f ca="1" t="shared" si="16"/>
        <v>771.7584106018064</v>
      </c>
      <c r="AQ24" s="51">
        <f ca="1" t="shared" si="16"/>
        <v>802.6287470258787</v>
      </c>
      <c r="AR24" s="51">
        <f ca="1" t="shared" si="16"/>
        <v>834.7338969069139</v>
      </c>
      <c r="AS24" s="51">
        <f ca="1" t="shared" si="16"/>
        <v>859.7759138141213</v>
      </c>
      <c r="AT24" s="51">
        <f ca="1" t="shared" si="16"/>
        <v>885.5691912285449</v>
      </c>
      <c r="AU24" s="51">
        <f ca="1" t="shared" si="16"/>
        <v>912.1362669654013</v>
      </c>
      <c r="AV24" s="51">
        <f ca="1" t="shared" si="16"/>
        <v>939.5003549743634</v>
      </c>
      <c r="AW24" s="51">
        <f ca="1" t="shared" si="16"/>
        <v>967.6853656235942</v>
      </c>
      <c r="AX24" s="51">
        <f ca="1" t="shared" si="11"/>
        <v>996.7159265923021</v>
      </c>
      <c r="AY24" s="51">
        <f ca="1" t="shared" si="11"/>
        <v>1016.6502451241481</v>
      </c>
    </row>
    <row r="25" spans="3:51" ht="12.75" outlineLevel="1">
      <c r="C25" s="50">
        <f t="shared" si="12"/>
        <v>12</v>
      </c>
      <c r="D25" s="51">
        <f ca="1" t="shared" si="13"/>
        <v>0</v>
      </c>
      <c r="E25" s="51">
        <f ca="1" t="shared" si="13"/>
        <v>0</v>
      </c>
      <c r="F25" s="51">
        <f ca="1" t="shared" si="13"/>
        <v>0</v>
      </c>
      <c r="G25" s="51">
        <f ca="1" t="shared" si="13"/>
        <v>0</v>
      </c>
      <c r="H25" s="51">
        <f ca="1" t="shared" si="13"/>
        <v>0</v>
      </c>
      <c r="I25" s="51">
        <f ca="1" t="shared" si="13"/>
        <v>0</v>
      </c>
      <c r="J25" s="51">
        <f ca="1" t="shared" si="13"/>
        <v>0</v>
      </c>
      <c r="K25" s="51">
        <f ca="1" t="shared" si="13"/>
        <v>0</v>
      </c>
      <c r="L25" s="51">
        <f ca="1" t="shared" si="13"/>
        <v>0</v>
      </c>
      <c r="M25" s="51">
        <f ca="1" t="shared" si="13"/>
        <v>0</v>
      </c>
      <c r="N25" s="51">
        <f ca="1" t="shared" si="14"/>
        <v>0</v>
      </c>
      <c r="O25" s="51">
        <f ca="1" t="shared" si="14"/>
        <v>0</v>
      </c>
      <c r="P25" s="51">
        <f ca="1" t="shared" si="14"/>
        <v>0</v>
      </c>
      <c r="Q25" s="51">
        <f ca="1" t="shared" si="14"/>
        <v>0</v>
      </c>
      <c r="R25" s="51">
        <f ca="1" t="shared" si="14"/>
        <v>0</v>
      </c>
      <c r="S25" s="51">
        <f ca="1" t="shared" si="14"/>
        <v>0.3</v>
      </c>
      <c r="T25" s="51">
        <f ca="1" t="shared" si="14"/>
        <v>1.5</v>
      </c>
      <c r="U25" s="51">
        <f ca="1" t="shared" si="14"/>
        <v>3</v>
      </c>
      <c r="V25" s="51">
        <f ca="1" t="shared" si="14"/>
        <v>15</v>
      </c>
      <c r="W25" s="51">
        <f ca="1" t="shared" si="14"/>
        <v>30</v>
      </c>
      <c r="X25" s="51">
        <f ca="1" t="shared" si="15"/>
        <v>45</v>
      </c>
      <c r="Y25" s="51">
        <f ca="1" t="shared" si="15"/>
        <v>90</v>
      </c>
      <c r="Z25" s="51">
        <f ca="1" t="shared" si="15"/>
        <v>144</v>
      </c>
      <c r="AA25" s="51">
        <f ca="1" t="shared" si="15"/>
        <v>216</v>
      </c>
      <c r="AB25" s="51">
        <f ca="1" t="shared" si="15"/>
        <v>324</v>
      </c>
      <c r="AC25" s="51">
        <f ca="1" t="shared" si="15"/>
        <v>405</v>
      </c>
      <c r="AD25" s="51">
        <f ca="1" t="shared" si="15"/>
        <v>425.25</v>
      </c>
      <c r="AE25" s="51">
        <f ca="1" t="shared" si="15"/>
        <v>446.5125</v>
      </c>
      <c r="AF25" s="51">
        <f ca="1" t="shared" si="15"/>
        <v>468.838125</v>
      </c>
      <c r="AG25" s="51">
        <f ca="1" t="shared" si="15"/>
        <v>492.28003125000004</v>
      </c>
      <c r="AH25" s="51">
        <f ca="1" t="shared" si="16"/>
        <v>516.8940328125001</v>
      </c>
      <c r="AI25" s="51">
        <f ca="1" t="shared" si="16"/>
        <v>542.7387344531251</v>
      </c>
      <c r="AJ25" s="51">
        <f ca="1" t="shared" si="16"/>
        <v>569.8756711757813</v>
      </c>
      <c r="AK25" s="51">
        <f ca="1" t="shared" si="16"/>
        <v>598.3694547345705</v>
      </c>
      <c r="AL25" s="51">
        <f ca="1" t="shared" si="16"/>
        <v>628.287927471299</v>
      </c>
      <c r="AM25" s="51">
        <f ca="1" t="shared" si="16"/>
        <v>659.7023238448639</v>
      </c>
      <c r="AN25" s="51">
        <f ca="1" t="shared" si="16"/>
        <v>686.0904167986586</v>
      </c>
      <c r="AO25" s="51">
        <f ca="1" t="shared" si="16"/>
        <v>713.5340334706049</v>
      </c>
      <c r="AP25" s="51">
        <f ca="1" t="shared" si="16"/>
        <v>742.0753948094291</v>
      </c>
      <c r="AQ25" s="51">
        <f ca="1" t="shared" si="16"/>
        <v>771.7584106018064</v>
      </c>
      <c r="AR25" s="51">
        <f ca="1" t="shared" si="11"/>
        <v>802.6287470258787</v>
      </c>
      <c r="AS25" s="51">
        <f ca="1" t="shared" si="11"/>
        <v>834.7338969069139</v>
      </c>
      <c r="AT25" s="51">
        <f ca="1" t="shared" si="11"/>
        <v>859.7759138141213</v>
      </c>
      <c r="AU25" s="51">
        <f ca="1" t="shared" si="11"/>
        <v>885.5691912285449</v>
      </c>
      <c r="AV25" s="51">
        <f ca="1" t="shared" si="11"/>
        <v>912.1362669654013</v>
      </c>
      <c r="AW25" s="51">
        <f ca="1" t="shared" si="11"/>
        <v>939.5003549743634</v>
      </c>
      <c r="AX25" s="51">
        <f ca="1" t="shared" si="11"/>
        <v>967.6853656235942</v>
      </c>
      <c r="AY25" s="51">
        <f ca="1" t="shared" si="11"/>
        <v>996.7159265923021</v>
      </c>
    </row>
    <row r="26" spans="3:51" ht="12.75" outlineLevel="1">
      <c r="C26" s="50">
        <f t="shared" si="12"/>
        <v>13</v>
      </c>
      <c r="D26" s="51">
        <f ca="1" t="shared" si="13"/>
        <v>0</v>
      </c>
      <c r="E26" s="51">
        <f ca="1" t="shared" si="13"/>
        <v>0</v>
      </c>
      <c r="F26" s="51">
        <f ca="1" t="shared" si="13"/>
        <v>0</v>
      </c>
      <c r="G26" s="51">
        <f ca="1" t="shared" si="13"/>
        <v>0</v>
      </c>
      <c r="H26" s="51">
        <f ca="1" t="shared" si="13"/>
        <v>0</v>
      </c>
      <c r="I26" s="51">
        <f ca="1" t="shared" si="13"/>
        <v>0</v>
      </c>
      <c r="J26" s="51">
        <f ca="1" t="shared" si="13"/>
        <v>0</v>
      </c>
      <c r="K26" s="51">
        <f ca="1" t="shared" si="13"/>
        <v>0</v>
      </c>
      <c r="L26" s="51">
        <f ca="1" t="shared" si="13"/>
        <v>0</v>
      </c>
      <c r="M26" s="51">
        <f ca="1" t="shared" si="13"/>
        <v>0</v>
      </c>
      <c r="N26" s="51">
        <f ca="1" t="shared" si="14"/>
        <v>0</v>
      </c>
      <c r="O26" s="51">
        <f ca="1" t="shared" si="14"/>
        <v>0</v>
      </c>
      <c r="P26" s="51">
        <f ca="1" t="shared" si="14"/>
        <v>0</v>
      </c>
      <c r="Q26" s="51">
        <f ca="1" t="shared" si="14"/>
        <v>0</v>
      </c>
      <c r="R26" s="51">
        <f ca="1" t="shared" si="14"/>
        <v>0</v>
      </c>
      <c r="S26" s="51">
        <f ca="1" t="shared" si="14"/>
        <v>0</v>
      </c>
      <c r="T26" s="51">
        <f ca="1" t="shared" si="14"/>
        <v>0.3</v>
      </c>
      <c r="U26" s="51">
        <f ca="1" t="shared" si="14"/>
        <v>1.5</v>
      </c>
      <c r="V26" s="51">
        <f ca="1" t="shared" si="14"/>
        <v>3</v>
      </c>
      <c r="W26" s="51">
        <f ca="1" t="shared" si="14"/>
        <v>15</v>
      </c>
      <c r="X26" s="51">
        <f ca="1" t="shared" si="15"/>
        <v>30</v>
      </c>
      <c r="Y26" s="51">
        <f ca="1" t="shared" si="15"/>
        <v>45</v>
      </c>
      <c r="Z26" s="51">
        <f ca="1" t="shared" si="15"/>
        <v>90</v>
      </c>
      <c r="AA26" s="51">
        <f ca="1" t="shared" si="15"/>
        <v>144</v>
      </c>
      <c r="AB26" s="51">
        <f ca="1" t="shared" si="15"/>
        <v>216</v>
      </c>
      <c r="AC26" s="51">
        <f ca="1" t="shared" si="15"/>
        <v>324</v>
      </c>
      <c r="AD26" s="51">
        <f ca="1" t="shared" si="15"/>
        <v>405</v>
      </c>
      <c r="AE26" s="51">
        <f ca="1" t="shared" si="15"/>
        <v>425.25</v>
      </c>
      <c r="AF26" s="51">
        <f ca="1" t="shared" si="15"/>
        <v>446.5125</v>
      </c>
      <c r="AG26" s="51">
        <f ca="1" t="shared" si="15"/>
        <v>468.838125</v>
      </c>
      <c r="AH26" s="51">
        <f ca="1" t="shared" si="16"/>
        <v>492.28003125000004</v>
      </c>
      <c r="AI26" s="51">
        <f ca="1" t="shared" si="16"/>
        <v>516.8940328125001</v>
      </c>
      <c r="AJ26" s="51">
        <f ca="1" t="shared" si="16"/>
        <v>542.7387344531251</v>
      </c>
      <c r="AK26" s="51">
        <f ca="1" t="shared" si="16"/>
        <v>569.8756711757813</v>
      </c>
      <c r="AL26" s="51">
        <f ca="1" t="shared" si="16"/>
        <v>598.3694547345705</v>
      </c>
      <c r="AM26" s="51">
        <f ca="1" t="shared" si="16"/>
        <v>628.287927471299</v>
      </c>
      <c r="AN26" s="51">
        <f ca="1" t="shared" si="16"/>
        <v>659.7023238448639</v>
      </c>
      <c r="AO26" s="51">
        <f ca="1" t="shared" si="16"/>
        <v>686.0904167986586</v>
      </c>
      <c r="AP26" s="51">
        <f ca="1" t="shared" si="16"/>
        <v>713.5340334706049</v>
      </c>
      <c r="AQ26" s="51">
        <f ca="1" t="shared" si="16"/>
        <v>742.0753948094291</v>
      </c>
      <c r="AR26" s="51">
        <f ca="1" t="shared" si="11"/>
        <v>771.7584106018064</v>
      </c>
      <c r="AS26" s="51">
        <f ca="1" t="shared" si="11"/>
        <v>802.6287470258787</v>
      </c>
      <c r="AT26" s="51">
        <f ca="1" t="shared" si="11"/>
        <v>834.7338969069139</v>
      </c>
      <c r="AU26" s="51">
        <f ca="1" t="shared" si="11"/>
        <v>859.7759138141213</v>
      </c>
      <c r="AV26" s="51">
        <f ca="1" t="shared" si="11"/>
        <v>885.5691912285449</v>
      </c>
      <c r="AW26" s="51">
        <f ca="1" t="shared" si="11"/>
        <v>912.1362669654013</v>
      </c>
      <c r="AX26" s="51">
        <f ca="1" t="shared" si="11"/>
        <v>939.5003549743634</v>
      </c>
      <c r="AY26" s="51">
        <f ca="1" t="shared" si="11"/>
        <v>967.6853656235942</v>
      </c>
    </row>
    <row r="27" spans="3:51" ht="12.75" outlineLevel="1">
      <c r="C27" s="50">
        <f t="shared" si="12"/>
        <v>14</v>
      </c>
      <c r="D27" s="51">
        <f ca="1" t="shared" si="13"/>
        <v>0</v>
      </c>
      <c r="E27" s="51">
        <f ca="1" t="shared" si="13"/>
        <v>0</v>
      </c>
      <c r="F27" s="51">
        <f ca="1" t="shared" si="13"/>
        <v>0</v>
      </c>
      <c r="G27" s="51">
        <f ca="1" t="shared" si="13"/>
        <v>0</v>
      </c>
      <c r="H27" s="51">
        <f ca="1" t="shared" si="13"/>
        <v>0</v>
      </c>
      <c r="I27" s="51">
        <f ca="1" t="shared" si="13"/>
        <v>0</v>
      </c>
      <c r="J27" s="51">
        <f ca="1" t="shared" si="13"/>
        <v>0</v>
      </c>
      <c r="K27" s="51">
        <f ca="1" t="shared" si="13"/>
        <v>0</v>
      </c>
      <c r="L27" s="51">
        <f ca="1" t="shared" si="13"/>
        <v>0</v>
      </c>
      <c r="M27" s="51">
        <f ca="1" t="shared" si="13"/>
        <v>0</v>
      </c>
      <c r="N27" s="51">
        <f ca="1" t="shared" si="14"/>
        <v>0</v>
      </c>
      <c r="O27" s="51">
        <f ca="1" t="shared" si="14"/>
        <v>0</v>
      </c>
      <c r="P27" s="51">
        <f ca="1" t="shared" si="14"/>
        <v>0</v>
      </c>
      <c r="Q27" s="51">
        <f ca="1" t="shared" si="14"/>
        <v>0</v>
      </c>
      <c r="R27" s="51">
        <f ca="1" t="shared" si="14"/>
        <v>0</v>
      </c>
      <c r="S27" s="51">
        <f ca="1" t="shared" si="14"/>
        <v>0</v>
      </c>
      <c r="T27" s="51">
        <f ca="1" t="shared" si="14"/>
        <v>0</v>
      </c>
      <c r="U27" s="51">
        <f ca="1" t="shared" si="14"/>
        <v>0.3</v>
      </c>
      <c r="V27" s="51">
        <f ca="1" t="shared" si="14"/>
        <v>1.5</v>
      </c>
      <c r="W27" s="51">
        <f ca="1" t="shared" si="14"/>
        <v>3</v>
      </c>
      <c r="X27" s="51">
        <f ca="1" t="shared" si="15"/>
        <v>15</v>
      </c>
      <c r="Y27" s="51">
        <f ca="1" t="shared" si="15"/>
        <v>30</v>
      </c>
      <c r="Z27" s="51">
        <f ca="1" t="shared" si="15"/>
        <v>45</v>
      </c>
      <c r="AA27" s="51">
        <f ca="1" t="shared" si="15"/>
        <v>90</v>
      </c>
      <c r="AB27" s="51">
        <f ca="1" t="shared" si="15"/>
        <v>144</v>
      </c>
      <c r="AC27" s="51">
        <f ca="1" t="shared" si="15"/>
        <v>216</v>
      </c>
      <c r="AD27" s="51">
        <f ca="1" t="shared" si="15"/>
        <v>324</v>
      </c>
      <c r="AE27" s="51">
        <f ca="1" t="shared" si="15"/>
        <v>405</v>
      </c>
      <c r="AF27" s="51">
        <f ca="1" t="shared" si="15"/>
        <v>425.25</v>
      </c>
      <c r="AG27" s="51">
        <f ca="1" t="shared" si="15"/>
        <v>446.5125</v>
      </c>
      <c r="AH27" s="51">
        <f ca="1" t="shared" si="16"/>
        <v>468.838125</v>
      </c>
      <c r="AI27" s="51">
        <f ca="1" t="shared" si="16"/>
        <v>492.28003125000004</v>
      </c>
      <c r="AJ27" s="51">
        <f ca="1" t="shared" si="16"/>
        <v>516.8940328125001</v>
      </c>
      <c r="AK27" s="51">
        <f ca="1" t="shared" si="16"/>
        <v>542.7387344531251</v>
      </c>
      <c r="AL27" s="51">
        <f ca="1" t="shared" si="16"/>
        <v>569.8756711757813</v>
      </c>
      <c r="AM27" s="51">
        <f ca="1" t="shared" si="16"/>
        <v>598.3694547345705</v>
      </c>
      <c r="AN27" s="51">
        <f ca="1" t="shared" si="16"/>
        <v>628.287927471299</v>
      </c>
      <c r="AO27" s="51">
        <f ca="1" t="shared" si="16"/>
        <v>659.7023238448639</v>
      </c>
      <c r="AP27" s="51">
        <f ca="1" t="shared" si="16"/>
        <v>686.0904167986586</v>
      </c>
      <c r="AQ27" s="51">
        <f ca="1" t="shared" si="16"/>
        <v>713.5340334706049</v>
      </c>
      <c r="AR27" s="51">
        <f ca="1" t="shared" si="11"/>
        <v>742.0753948094291</v>
      </c>
      <c r="AS27" s="51">
        <f ca="1" t="shared" si="11"/>
        <v>771.7584106018064</v>
      </c>
      <c r="AT27" s="51">
        <f ca="1" t="shared" si="11"/>
        <v>802.6287470258787</v>
      </c>
      <c r="AU27" s="51">
        <f ca="1" t="shared" si="11"/>
        <v>834.7338969069139</v>
      </c>
      <c r="AV27" s="51">
        <f ca="1" t="shared" si="11"/>
        <v>859.7759138141213</v>
      </c>
      <c r="AW27" s="51">
        <f ca="1" t="shared" si="11"/>
        <v>885.5691912285449</v>
      </c>
      <c r="AX27" s="51">
        <f ca="1" t="shared" si="11"/>
        <v>912.1362669654013</v>
      </c>
      <c r="AY27" s="51">
        <f ca="1" t="shared" si="11"/>
        <v>939.5003549743634</v>
      </c>
    </row>
    <row r="28" spans="3:51" ht="12.75" outlineLevel="1">
      <c r="C28" s="50">
        <f t="shared" si="12"/>
        <v>15</v>
      </c>
      <c r="D28" s="51">
        <f ca="1" t="shared" si="13"/>
        <v>0</v>
      </c>
      <c r="E28" s="51">
        <f ca="1" t="shared" si="13"/>
        <v>0</v>
      </c>
      <c r="F28" s="51">
        <f ca="1" t="shared" si="13"/>
        <v>0</v>
      </c>
      <c r="G28" s="51">
        <f ca="1" t="shared" si="13"/>
        <v>0</v>
      </c>
      <c r="H28" s="51">
        <f ca="1" t="shared" si="13"/>
        <v>0</v>
      </c>
      <c r="I28" s="51">
        <f ca="1" t="shared" si="13"/>
        <v>0</v>
      </c>
      <c r="J28" s="51">
        <f ca="1" t="shared" si="13"/>
        <v>0</v>
      </c>
      <c r="K28" s="51">
        <f ca="1" t="shared" si="13"/>
        <v>0</v>
      </c>
      <c r="L28" s="51">
        <f ca="1" t="shared" si="13"/>
        <v>0</v>
      </c>
      <c r="M28" s="51">
        <f ca="1" t="shared" si="13"/>
        <v>0</v>
      </c>
      <c r="N28" s="51">
        <f ca="1" t="shared" si="14"/>
        <v>0</v>
      </c>
      <c r="O28" s="51">
        <f ca="1" t="shared" si="14"/>
        <v>0</v>
      </c>
      <c r="P28" s="51">
        <f ca="1" t="shared" si="14"/>
        <v>0</v>
      </c>
      <c r="Q28" s="51">
        <f ca="1" t="shared" si="14"/>
        <v>0</v>
      </c>
      <c r="R28" s="51">
        <f ca="1" t="shared" si="14"/>
        <v>0</v>
      </c>
      <c r="S28" s="51">
        <f ca="1" t="shared" si="14"/>
        <v>0</v>
      </c>
      <c r="T28" s="51">
        <f ca="1" t="shared" si="14"/>
        <v>0</v>
      </c>
      <c r="U28" s="51">
        <f ca="1" t="shared" si="14"/>
        <v>0</v>
      </c>
      <c r="V28" s="51">
        <f ca="1" t="shared" si="14"/>
        <v>0.1</v>
      </c>
      <c r="W28" s="51">
        <f ca="1" t="shared" si="14"/>
        <v>0.5</v>
      </c>
      <c r="X28" s="51">
        <f ca="1" t="shared" si="15"/>
        <v>1</v>
      </c>
      <c r="Y28" s="51">
        <f ca="1" t="shared" si="15"/>
        <v>5</v>
      </c>
      <c r="Z28" s="51">
        <f ca="1" t="shared" si="15"/>
        <v>10</v>
      </c>
      <c r="AA28" s="51">
        <f ca="1" t="shared" si="15"/>
        <v>15</v>
      </c>
      <c r="AB28" s="51">
        <f ca="1" t="shared" si="15"/>
        <v>30</v>
      </c>
      <c r="AC28" s="51">
        <f ca="1" t="shared" si="15"/>
        <v>48</v>
      </c>
      <c r="AD28" s="51">
        <f ca="1" t="shared" si="15"/>
        <v>72</v>
      </c>
      <c r="AE28" s="51">
        <f ca="1" t="shared" si="15"/>
        <v>108</v>
      </c>
      <c r="AF28" s="51">
        <f ca="1" t="shared" si="15"/>
        <v>135</v>
      </c>
      <c r="AG28" s="51">
        <f ca="1" t="shared" si="15"/>
        <v>141.75</v>
      </c>
      <c r="AH28" s="51">
        <f ca="1" t="shared" si="16"/>
        <v>148.8375</v>
      </c>
      <c r="AI28" s="51">
        <f ca="1" t="shared" si="16"/>
        <v>156.27937500000002</v>
      </c>
      <c r="AJ28" s="51">
        <f ca="1" t="shared" si="16"/>
        <v>164.09334375</v>
      </c>
      <c r="AK28" s="51">
        <f ca="1" t="shared" si="16"/>
        <v>172.2980109375</v>
      </c>
      <c r="AL28" s="51">
        <f ca="1" t="shared" si="16"/>
        <v>180.91291148437503</v>
      </c>
      <c r="AM28" s="51">
        <f ca="1" t="shared" si="16"/>
        <v>189.95855705859378</v>
      </c>
      <c r="AN28" s="51">
        <f ca="1" t="shared" si="16"/>
        <v>199.45648491152346</v>
      </c>
      <c r="AO28" s="51">
        <f ca="1" t="shared" si="16"/>
        <v>209.42930915709965</v>
      </c>
      <c r="AP28" s="51">
        <f ca="1" t="shared" si="16"/>
        <v>219.90077461495466</v>
      </c>
      <c r="AQ28" s="51">
        <f ca="1" t="shared" si="16"/>
        <v>228.69680559955285</v>
      </c>
      <c r="AR28" s="51">
        <f ca="1" t="shared" si="11"/>
        <v>237.84467782353497</v>
      </c>
      <c r="AS28" s="51">
        <f ca="1" t="shared" si="11"/>
        <v>247.3584649364764</v>
      </c>
      <c r="AT28" s="51">
        <f ca="1" t="shared" si="11"/>
        <v>257.25280353393543</v>
      </c>
      <c r="AU28" s="51">
        <f ca="1" t="shared" si="11"/>
        <v>267.5429156752929</v>
      </c>
      <c r="AV28" s="51">
        <f ca="1" t="shared" si="11"/>
        <v>278.24463230230464</v>
      </c>
      <c r="AW28" s="51">
        <f ca="1" t="shared" si="11"/>
        <v>286.5919712713737</v>
      </c>
      <c r="AX28" s="51">
        <f ca="1" t="shared" si="11"/>
        <v>295.189730409515</v>
      </c>
      <c r="AY28" s="51">
        <f ca="1" t="shared" si="11"/>
        <v>304.04542232180046</v>
      </c>
    </row>
    <row r="29" spans="3:51" ht="12.75" outlineLevel="1">
      <c r="C29" s="50">
        <f t="shared" si="12"/>
        <v>16</v>
      </c>
      <c r="D29" s="51">
        <f ca="1" t="shared" si="13"/>
        <v>0</v>
      </c>
      <c r="E29" s="51">
        <f ca="1" t="shared" si="13"/>
        <v>0</v>
      </c>
      <c r="F29" s="51">
        <f ca="1" t="shared" si="13"/>
        <v>0</v>
      </c>
      <c r="G29" s="51">
        <f ca="1" t="shared" si="13"/>
        <v>0</v>
      </c>
      <c r="H29" s="51">
        <f ca="1" t="shared" si="13"/>
        <v>0</v>
      </c>
      <c r="I29" s="51">
        <f ca="1" t="shared" si="13"/>
        <v>0</v>
      </c>
      <c r="J29" s="51">
        <f ca="1" t="shared" si="13"/>
        <v>0</v>
      </c>
      <c r="K29" s="51">
        <f ca="1" t="shared" si="13"/>
        <v>0</v>
      </c>
      <c r="L29" s="51">
        <f ca="1" t="shared" si="13"/>
        <v>0</v>
      </c>
      <c r="M29" s="51">
        <f ca="1" t="shared" si="13"/>
        <v>0</v>
      </c>
      <c r="N29" s="51">
        <f ca="1" t="shared" si="14"/>
        <v>0</v>
      </c>
      <c r="O29" s="51">
        <f ca="1" t="shared" si="14"/>
        <v>0</v>
      </c>
      <c r="P29" s="51">
        <f ca="1" t="shared" si="14"/>
        <v>0</v>
      </c>
      <c r="Q29" s="51">
        <f ca="1" t="shared" si="14"/>
        <v>0</v>
      </c>
      <c r="R29" s="51">
        <f ca="1" t="shared" si="14"/>
        <v>0</v>
      </c>
      <c r="S29" s="51">
        <f ca="1" t="shared" si="14"/>
        <v>0</v>
      </c>
      <c r="T29" s="51">
        <f ca="1" t="shared" si="14"/>
        <v>0</v>
      </c>
      <c r="U29" s="51">
        <f ca="1" t="shared" si="14"/>
        <v>0</v>
      </c>
      <c r="V29" s="51">
        <f ca="1" t="shared" si="14"/>
        <v>0</v>
      </c>
      <c r="W29" s="51">
        <f ca="1" t="shared" si="14"/>
        <v>0.1</v>
      </c>
      <c r="X29" s="51">
        <f ca="1" t="shared" si="15"/>
        <v>0.5</v>
      </c>
      <c r="Y29" s="51">
        <f ca="1" t="shared" si="15"/>
        <v>1</v>
      </c>
      <c r="Z29" s="51">
        <f ca="1" t="shared" si="15"/>
        <v>5</v>
      </c>
      <c r="AA29" s="51">
        <f ca="1" t="shared" si="15"/>
        <v>10</v>
      </c>
      <c r="AB29" s="51">
        <f ca="1" t="shared" si="15"/>
        <v>15</v>
      </c>
      <c r="AC29" s="51">
        <f ca="1" t="shared" si="15"/>
        <v>30</v>
      </c>
      <c r="AD29" s="51">
        <f ca="1" t="shared" si="15"/>
        <v>48</v>
      </c>
      <c r="AE29" s="51">
        <f ca="1" t="shared" si="15"/>
        <v>72</v>
      </c>
      <c r="AF29" s="51">
        <f ca="1" t="shared" si="15"/>
        <v>108</v>
      </c>
      <c r="AG29" s="51">
        <f ca="1" t="shared" si="15"/>
        <v>135</v>
      </c>
      <c r="AH29" s="51">
        <f ca="1" t="shared" si="16"/>
        <v>141.75</v>
      </c>
      <c r="AI29" s="51">
        <f ca="1" t="shared" si="16"/>
        <v>148.8375</v>
      </c>
      <c r="AJ29" s="51">
        <f ca="1" t="shared" si="16"/>
        <v>156.27937500000002</v>
      </c>
      <c r="AK29" s="51">
        <f ca="1" t="shared" si="16"/>
        <v>164.09334375</v>
      </c>
      <c r="AL29" s="51">
        <f ca="1" t="shared" si="16"/>
        <v>172.2980109375</v>
      </c>
      <c r="AM29" s="51">
        <f ca="1" t="shared" si="16"/>
        <v>180.91291148437503</v>
      </c>
      <c r="AN29" s="51">
        <f ca="1" t="shared" si="16"/>
        <v>189.95855705859378</v>
      </c>
      <c r="AO29" s="51">
        <f ca="1" t="shared" si="16"/>
        <v>199.45648491152346</v>
      </c>
      <c r="AP29" s="51">
        <f ca="1" t="shared" si="16"/>
        <v>209.42930915709965</v>
      </c>
      <c r="AQ29" s="51">
        <f ca="1" t="shared" si="16"/>
        <v>219.90077461495466</v>
      </c>
      <c r="AR29" s="51">
        <f ca="1" t="shared" si="11"/>
        <v>228.69680559955285</v>
      </c>
      <c r="AS29" s="51">
        <f ca="1" t="shared" si="11"/>
        <v>237.84467782353497</v>
      </c>
      <c r="AT29" s="51">
        <f ca="1" t="shared" si="11"/>
        <v>247.3584649364764</v>
      </c>
      <c r="AU29" s="51">
        <f ca="1" t="shared" si="11"/>
        <v>257.25280353393543</v>
      </c>
      <c r="AV29" s="51">
        <f ca="1" t="shared" si="11"/>
        <v>267.5429156752929</v>
      </c>
      <c r="AW29" s="51">
        <f ca="1" t="shared" si="11"/>
        <v>278.24463230230464</v>
      </c>
      <c r="AX29" s="51">
        <f ca="1" t="shared" si="11"/>
        <v>286.5919712713737</v>
      </c>
      <c r="AY29" s="51">
        <f ca="1" t="shared" si="11"/>
        <v>295.189730409515</v>
      </c>
    </row>
    <row r="30" spans="3:51" ht="12.75" outlineLevel="1">
      <c r="C30" s="50">
        <f t="shared" si="12"/>
        <v>17</v>
      </c>
      <c r="D30" s="51">
        <f ca="1" t="shared" si="13"/>
        <v>0</v>
      </c>
      <c r="E30" s="51">
        <f ca="1" t="shared" si="13"/>
        <v>0</v>
      </c>
      <c r="F30" s="51">
        <f ca="1" t="shared" si="13"/>
        <v>0</v>
      </c>
      <c r="G30" s="51">
        <f ca="1" t="shared" si="13"/>
        <v>0</v>
      </c>
      <c r="H30" s="51">
        <f ca="1" t="shared" si="13"/>
        <v>0</v>
      </c>
      <c r="I30" s="51">
        <f ca="1" t="shared" si="13"/>
        <v>0</v>
      </c>
      <c r="J30" s="51">
        <f ca="1" t="shared" si="13"/>
        <v>0</v>
      </c>
      <c r="K30" s="51">
        <f ca="1" t="shared" si="13"/>
        <v>0</v>
      </c>
      <c r="L30" s="51">
        <f ca="1" t="shared" si="13"/>
        <v>0</v>
      </c>
      <c r="M30" s="51">
        <f ca="1" t="shared" si="13"/>
        <v>0</v>
      </c>
      <c r="N30" s="51">
        <f ca="1" t="shared" si="14"/>
        <v>0</v>
      </c>
      <c r="O30" s="51">
        <f ca="1" t="shared" si="14"/>
        <v>0</v>
      </c>
      <c r="P30" s="51">
        <f ca="1" t="shared" si="14"/>
        <v>0</v>
      </c>
      <c r="Q30" s="51">
        <f ca="1" t="shared" si="14"/>
        <v>0</v>
      </c>
      <c r="R30" s="51">
        <f ca="1" t="shared" si="14"/>
        <v>0</v>
      </c>
      <c r="S30" s="51">
        <f ca="1" t="shared" si="14"/>
        <v>0</v>
      </c>
      <c r="T30" s="51">
        <f ca="1" t="shared" si="14"/>
        <v>0</v>
      </c>
      <c r="U30" s="51">
        <f ca="1" t="shared" si="14"/>
        <v>0</v>
      </c>
      <c r="V30" s="51">
        <f ca="1" t="shared" si="14"/>
        <v>0</v>
      </c>
      <c r="W30" s="51">
        <f ca="1" t="shared" si="14"/>
        <v>0</v>
      </c>
      <c r="X30" s="51">
        <f ca="1" t="shared" si="15"/>
        <v>0.1</v>
      </c>
      <c r="Y30" s="51">
        <f ca="1" t="shared" si="15"/>
        <v>0.5</v>
      </c>
      <c r="Z30" s="51">
        <f ca="1" t="shared" si="15"/>
        <v>1</v>
      </c>
      <c r="AA30" s="51">
        <f ca="1" t="shared" si="15"/>
        <v>5</v>
      </c>
      <c r="AB30" s="51">
        <f ca="1" t="shared" si="15"/>
        <v>10</v>
      </c>
      <c r="AC30" s="51">
        <f ca="1" t="shared" si="15"/>
        <v>15</v>
      </c>
      <c r="AD30" s="51">
        <f ca="1" t="shared" si="15"/>
        <v>30</v>
      </c>
      <c r="AE30" s="51">
        <f ca="1" t="shared" si="15"/>
        <v>48</v>
      </c>
      <c r="AF30" s="51">
        <f ca="1" t="shared" si="15"/>
        <v>72</v>
      </c>
      <c r="AG30" s="51">
        <f ca="1" t="shared" si="15"/>
        <v>108</v>
      </c>
      <c r="AH30" s="51">
        <f ca="1" t="shared" si="16"/>
        <v>135</v>
      </c>
      <c r="AI30" s="51">
        <f ca="1" t="shared" si="16"/>
        <v>141.75</v>
      </c>
      <c r="AJ30" s="51">
        <f ca="1" t="shared" si="16"/>
        <v>148.8375</v>
      </c>
      <c r="AK30" s="51">
        <f ca="1" t="shared" si="16"/>
        <v>156.27937500000002</v>
      </c>
      <c r="AL30" s="51">
        <f ca="1" t="shared" si="16"/>
        <v>164.09334375</v>
      </c>
      <c r="AM30" s="51">
        <f ca="1" t="shared" si="16"/>
        <v>172.2980109375</v>
      </c>
      <c r="AN30" s="51">
        <f ca="1" t="shared" si="16"/>
        <v>180.91291148437503</v>
      </c>
      <c r="AO30" s="51">
        <f ca="1" t="shared" si="16"/>
        <v>189.95855705859378</v>
      </c>
      <c r="AP30" s="51">
        <f ca="1" t="shared" si="16"/>
        <v>199.45648491152346</v>
      </c>
      <c r="AQ30" s="51">
        <f ca="1" t="shared" si="16"/>
        <v>209.42930915709965</v>
      </c>
      <c r="AR30" s="51">
        <f aca="true" ca="1" t="shared" si="17" ref="AR30:AY45">IF(ISNUMBER(OFFSET(AR$10,0,-$C30)*VLOOKUP($C30,ChurnTable,2,0)),(OFFSET(AR$10,0,-$C30)*VLOOKUP($C30,ChurnTable,2,0)),0)</f>
        <v>219.90077461495466</v>
      </c>
      <c r="AS30" s="51">
        <f ca="1" t="shared" si="17"/>
        <v>228.69680559955285</v>
      </c>
      <c r="AT30" s="51">
        <f ca="1" t="shared" si="17"/>
        <v>237.84467782353497</v>
      </c>
      <c r="AU30" s="51">
        <f ca="1" t="shared" si="17"/>
        <v>247.3584649364764</v>
      </c>
      <c r="AV30" s="51">
        <f ca="1" t="shared" si="17"/>
        <v>257.25280353393543</v>
      </c>
      <c r="AW30" s="51">
        <f ca="1" t="shared" si="17"/>
        <v>267.5429156752929</v>
      </c>
      <c r="AX30" s="51">
        <f ca="1" t="shared" si="17"/>
        <v>278.24463230230464</v>
      </c>
      <c r="AY30" s="51">
        <f ca="1" t="shared" si="17"/>
        <v>286.5919712713737</v>
      </c>
    </row>
    <row r="31" spans="3:51" ht="12.75" outlineLevel="1">
      <c r="C31" s="50">
        <f t="shared" si="12"/>
        <v>18</v>
      </c>
      <c r="D31" s="51">
        <f ca="1" t="shared" si="13"/>
        <v>0</v>
      </c>
      <c r="E31" s="51">
        <f ca="1" t="shared" si="13"/>
        <v>0</v>
      </c>
      <c r="F31" s="51">
        <f ca="1" t="shared" si="13"/>
        <v>0</v>
      </c>
      <c r="G31" s="51">
        <f ca="1" t="shared" si="13"/>
        <v>0</v>
      </c>
      <c r="H31" s="51">
        <f ca="1" t="shared" si="13"/>
        <v>0</v>
      </c>
      <c r="I31" s="51">
        <f ca="1" t="shared" si="13"/>
        <v>0</v>
      </c>
      <c r="J31" s="51">
        <f ca="1" t="shared" si="13"/>
        <v>0</v>
      </c>
      <c r="K31" s="51">
        <f ca="1" t="shared" si="13"/>
        <v>0</v>
      </c>
      <c r="L31" s="51">
        <f ca="1" t="shared" si="13"/>
        <v>0</v>
      </c>
      <c r="M31" s="51">
        <f ca="1" t="shared" si="13"/>
        <v>0</v>
      </c>
      <c r="N31" s="51">
        <f ca="1" t="shared" si="14"/>
        <v>0</v>
      </c>
      <c r="O31" s="51">
        <f ca="1" t="shared" si="14"/>
        <v>0</v>
      </c>
      <c r="P31" s="51">
        <f ca="1" t="shared" si="14"/>
        <v>0</v>
      </c>
      <c r="Q31" s="51">
        <f ca="1" t="shared" si="14"/>
        <v>0</v>
      </c>
      <c r="R31" s="51">
        <f ca="1" t="shared" si="14"/>
        <v>0</v>
      </c>
      <c r="S31" s="51">
        <f ca="1" t="shared" si="14"/>
        <v>0</v>
      </c>
      <c r="T31" s="51">
        <f ca="1" t="shared" si="14"/>
        <v>0</v>
      </c>
      <c r="U31" s="51">
        <f ca="1" t="shared" si="14"/>
        <v>0</v>
      </c>
      <c r="V31" s="51">
        <f ca="1" t="shared" si="14"/>
        <v>0</v>
      </c>
      <c r="W31" s="51">
        <f ca="1" t="shared" si="14"/>
        <v>0</v>
      </c>
      <c r="X31" s="51">
        <f ca="1" t="shared" si="15"/>
        <v>0</v>
      </c>
      <c r="Y31" s="51">
        <f ca="1" t="shared" si="15"/>
        <v>0.1</v>
      </c>
      <c r="Z31" s="51">
        <f ca="1" t="shared" si="15"/>
        <v>0.5</v>
      </c>
      <c r="AA31" s="51">
        <f ca="1" t="shared" si="15"/>
        <v>1</v>
      </c>
      <c r="AB31" s="51">
        <f ca="1" t="shared" si="15"/>
        <v>5</v>
      </c>
      <c r="AC31" s="51">
        <f ca="1" t="shared" si="15"/>
        <v>10</v>
      </c>
      <c r="AD31" s="51">
        <f ca="1" t="shared" si="15"/>
        <v>15</v>
      </c>
      <c r="AE31" s="51">
        <f ca="1" t="shared" si="15"/>
        <v>30</v>
      </c>
      <c r="AF31" s="51">
        <f ca="1" t="shared" si="15"/>
        <v>48</v>
      </c>
      <c r="AG31" s="51">
        <f ca="1" t="shared" si="15"/>
        <v>72</v>
      </c>
      <c r="AH31" s="51">
        <f ca="1" t="shared" si="16"/>
        <v>108</v>
      </c>
      <c r="AI31" s="51">
        <f ca="1" t="shared" si="16"/>
        <v>135</v>
      </c>
      <c r="AJ31" s="51">
        <f ca="1" t="shared" si="16"/>
        <v>141.75</v>
      </c>
      <c r="AK31" s="51">
        <f ca="1" t="shared" si="16"/>
        <v>148.8375</v>
      </c>
      <c r="AL31" s="51">
        <f ca="1" t="shared" si="16"/>
        <v>156.27937500000002</v>
      </c>
      <c r="AM31" s="51">
        <f ca="1" t="shared" si="16"/>
        <v>164.09334375</v>
      </c>
      <c r="AN31" s="51">
        <f ca="1" t="shared" si="16"/>
        <v>172.2980109375</v>
      </c>
      <c r="AO31" s="51">
        <f ca="1" t="shared" si="16"/>
        <v>180.91291148437503</v>
      </c>
      <c r="AP31" s="51">
        <f ca="1" t="shared" si="16"/>
        <v>189.95855705859378</v>
      </c>
      <c r="AQ31" s="51">
        <f ca="1" t="shared" si="16"/>
        <v>199.45648491152346</v>
      </c>
      <c r="AR31" s="51">
        <f ca="1" t="shared" si="17"/>
        <v>209.42930915709965</v>
      </c>
      <c r="AS31" s="51">
        <f ca="1" t="shared" si="17"/>
        <v>219.90077461495466</v>
      </c>
      <c r="AT31" s="51">
        <f ca="1" t="shared" si="17"/>
        <v>228.69680559955285</v>
      </c>
      <c r="AU31" s="51">
        <f ca="1" t="shared" si="17"/>
        <v>237.84467782353497</v>
      </c>
      <c r="AV31" s="51">
        <f ca="1" t="shared" si="17"/>
        <v>247.3584649364764</v>
      </c>
      <c r="AW31" s="51">
        <f ca="1" t="shared" si="17"/>
        <v>257.25280353393543</v>
      </c>
      <c r="AX31" s="51">
        <f ca="1" t="shared" si="17"/>
        <v>267.5429156752929</v>
      </c>
      <c r="AY31" s="51">
        <f ca="1" t="shared" si="17"/>
        <v>278.24463230230464</v>
      </c>
    </row>
    <row r="32" spans="3:51" ht="12.75" outlineLevel="1">
      <c r="C32" s="50">
        <f t="shared" si="12"/>
        <v>19</v>
      </c>
      <c r="D32" s="51">
        <f ca="1" t="shared" si="13"/>
        <v>0</v>
      </c>
      <c r="E32" s="51">
        <f ca="1" t="shared" si="13"/>
        <v>0</v>
      </c>
      <c r="F32" s="51">
        <f ca="1" t="shared" si="13"/>
        <v>0</v>
      </c>
      <c r="G32" s="51">
        <f ca="1" t="shared" si="13"/>
        <v>0</v>
      </c>
      <c r="H32" s="51">
        <f ca="1" t="shared" si="13"/>
        <v>0</v>
      </c>
      <c r="I32" s="51">
        <f ca="1" t="shared" si="13"/>
        <v>0</v>
      </c>
      <c r="J32" s="51">
        <f ca="1" t="shared" si="13"/>
        <v>0</v>
      </c>
      <c r="K32" s="51">
        <f ca="1" t="shared" si="13"/>
        <v>0</v>
      </c>
      <c r="L32" s="51">
        <f ca="1" t="shared" si="13"/>
        <v>0</v>
      </c>
      <c r="M32" s="51">
        <f ca="1" t="shared" si="13"/>
        <v>0</v>
      </c>
      <c r="N32" s="51">
        <f ca="1" t="shared" si="14"/>
        <v>0</v>
      </c>
      <c r="O32" s="51">
        <f ca="1" t="shared" si="14"/>
        <v>0</v>
      </c>
      <c r="P32" s="51">
        <f ca="1" t="shared" si="14"/>
        <v>0</v>
      </c>
      <c r="Q32" s="51">
        <f ca="1" t="shared" si="14"/>
        <v>0</v>
      </c>
      <c r="R32" s="51">
        <f ca="1" t="shared" si="14"/>
        <v>0</v>
      </c>
      <c r="S32" s="51">
        <f ca="1" t="shared" si="14"/>
        <v>0</v>
      </c>
      <c r="T32" s="51">
        <f ca="1" t="shared" si="14"/>
        <v>0</v>
      </c>
      <c r="U32" s="51">
        <f ca="1" t="shared" si="14"/>
        <v>0</v>
      </c>
      <c r="V32" s="51">
        <f ca="1" t="shared" si="14"/>
        <v>0</v>
      </c>
      <c r="W32" s="51">
        <f ca="1" t="shared" si="14"/>
        <v>0</v>
      </c>
      <c r="X32" s="51">
        <f ca="1" t="shared" si="15"/>
        <v>0</v>
      </c>
      <c r="Y32" s="51">
        <f ca="1" t="shared" si="15"/>
        <v>0</v>
      </c>
      <c r="Z32" s="51">
        <f ca="1" t="shared" si="15"/>
        <v>0.1</v>
      </c>
      <c r="AA32" s="51">
        <f ca="1" t="shared" si="15"/>
        <v>0.5</v>
      </c>
      <c r="AB32" s="51">
        <f ca="1" t="shared" si="15"/>
        <v>1</v>
      </c>
      <c r="AC32" s="51">
        <f ca="1" t="shared" si="15"/>
        <v>5</v>
      </c>
      <c r="AD32" s="51">
        <f ca="1" t="shared" si="15"/>
        <v>10</v>
      </c>
      <c r="AE32" s="51">
        <f ca="1" t="shared" si="15"/>
        <v>15</v>
      </c>
      <c r="AF32" s="51">
        <f ca="1" t="shared" si="15"/>
        <v>30</v>
      </c>
      <c r="AG32" s="51">
        <f ca="1" t="shared" si="15"/>
        <v>48</v>
      </c>
      <c r="AH32" s="51">
        <f ca="1" t="shared" si="16"/>
        <v>72</v>
      </c>
      <c r="AI32" s="51">
        <f ca="1" t="shared" si="16"/>
        <v>108</v>
      </c>
      <c r="AJ32" s="51">
        <f ca="1" t="shared" si="16"/>
        <v>135</v>
      </c>
      <c r="AK32" s="51">
        <f ca="1" t="shared" si="16"/>
        <v>141.75</v>
      </c>
      <c r="AL32" s="51">
        <f ca="1" t="shared" si="16"/>
        <v>148.8375</v>
      </c>
      <c r="AM32" s="51">
        <f ca="1" t="shared" si="16"/>
        <v>156.27937500000002</v>
      </c>
      <c r="AN32" s="51">
        <f ca="1" t="shared" si="16"/>
        <v>164.09334375</v>
      </c>
      <c r="AO32" s="51">
        <f ca="1" t="shared" si="16"/>
        <v>172.2980109375</v>
      </c>
      <c r="AP32" s="51">
        <f ca="1" t="shared" si="16"/>
        <v>180.91291148437503</v>
      </c>
      <c r="AQ32" s="51">
        <f ca="1" t="shared" si="16"/>
        <v>189.95855705859378</v>
      </c>
      <c r="AR32" s="51">
        <f ca="1" t="shared" si="17"/>
        <v>199.45648491152346</v>
      </c>
      <c r="AS32" s="51">
        <f ca="1" t="shared" si="17"/>
        <v>209.42930915709965</v>
      </c>
      <c r="AT32" s="51">
        <f ca="1" t="shared" si="17"/>
        <v>219.90077461495466</v>
      </c>
      <c r="AU32" s="51">
        <f ca="1" t="shared" si="17"/>
        <v>228.69680559955285</v>
      </c>
      <c r="AV32" s="51">
        <f ca="1" t="shared" si="17"/>
        <v>237.84467782353497</v>
      </c>
      <c r="AW32" s="51">
        <f ca="1" t="shared" si="17"/>
        <v>247.3584649364764</v>
      </c>
      <c r="AX32" s="51">
        <f ca="1" t="shared" si="17"/>
        <v>257.25280353393543</v>
      </c>
      <c r="AY32" s="51">
        <f ca="1" t="shared" si="17"/>
        <v>267.5429156752929</v>
      </c>
    </row>
    <row r="33" spans="3:51" ht="12.75" outlineLevel="1">
      <c r="C33" s="50">
        <f t="shared" si="12"/>
        <v>20</v>
      </c>
      <c r="D33" s="51">
        <f ca="1" t="shared" si="13"/>
        <v>0</v>
      </c>
      <c r="E33" s="51">
        <f ca="1" t="shared" si="13"/>
        <v>0</v>
      </c>
      <c r="F33" s="51">
        <f ca="1" t="shared" si="13"/>
        <v>0</v>
      </c>
      <c r="G33" s="51">
        <f ca="1" t="shared" si="13"/>
        <v>0</v>
      </c>
      <c r="H33" s="51">
        <f ca="1" t="shared" si="13"/>
        <v>0</v>
      </c>
      <c r="I33" s="51">
        <f ca="1" t="shared" si="13"/>
        <v>0</v>
      </c>
      <c r="J33" s="51">
        <f ca="1" t="shared" si="13"/>
        <v>0</v>
      </c>
      <c r="K33" s="51">
        <f ca="1" t="shared" si="13"/>
        <v>0</v>
      </c>
      <c r="L33" s="51">
        <f ca="1" t="shared" si="13"/>
        <v>0</v>
      </c>
      <c r="M33" s="51">
        <f ca="1" t="shared" si="13"/>
        <v>0</v>
      </c>
      <c r="N33" s="51">
        <f ca="1" t="shared" si="14"/>
        <v>0</v>
      </c>
      <c r="O33" s="51">
        <f ca="1" t="shared" si="14"/>
        <v>0</v>
      </c>
      <c r="P33" s="51">
        <f ca="1" t="shared" si="14"/>
        <v>0</v>
      </c>
      <c r="Q33" s="51">
        <f ca="1" t="shared" si="14"/>
        <v>0</v>
      </c>
      <c r="R33" s="51">
        <f ca="1" t="shared" si="14"/>
        <v>0</v>
      </c>
      <c r="S33" s="51">
        <f ca="1" t="shared" si="14"/>
        <v>0</v>
      </c>
      <c r="T33" s="51">
        <f ca="1" t="shared" si="14"/>
        <v>0</v>
      </c>
      <c r="U33" s="51">
        <f ca="1" t="shared" si="14"/>
        <v>0</v>
      </c>
      <c r="V33" s="51">
        <f ca="1" t="shared" si="14"/>
        <v>0</v>
      </c>
      <c r="W33" s="51">
        <f ca="1" t="shared" si="14"/>
        <v>0</v>
      </c>
      <c r="X33" s="51">
        <f ca="1" t="shared" si="15"/>
        <v>0</v>
      </c>
      <c r="Y33" s="51">
        <f ca="1" t="shared" si="15"/>
        <v>0</v>
      </c>
      <c r="Z33" s="51">
        <f ca="1" t="shared" si="15"/>
        <v>0</v>
      </c>
      <c r="AA33" s="51">
        <f ca="1" t="shared" si="15"/>
        <v>0.1</v>
      </c>
      <c r="AB33" s="51">
        <f ca="1" t="shared" si="15"/>
        <v>0.5</v>
      </c>
      <c r="AC33" s="51">
        <f ca="1" t="shared" si="15"/>
        <v>1</v>
      </c>
      <c r="AD33" s="51">
        <f ca="1" t="shared" si="15"/>
        <v>5</v>
      </c>
      <c r="AE33" s="51">
        <f ca="1" t="shared" si="15"/>
        <v>10</v>
      </c>
      <c r="AF33" s="51">
        <f ca="1" t="shared" si="15"/>
        <v>15</v>
      </c>
      <c r="AG33" s="51">
        <f ca="1" t="shared" si="15"/>
        <v>30</v>
      </c>
      <c r="AH33" s="51">
        <f ca="1" t="shared" si="16"/>
        <v>48</v>
      </c>
      <c r="AI33" s="51">
        <f ca="1" t="shared" si="16"/>
        <v>72</v>
      </c>
      <c r="AJ33" s="51">
        <f ca="1" t="shared" si="16"/>
        <v>108</v>
      </c>
      <c r="AK33" s="51">
        <f ca="1" t="shared" si="16"/>
        <v>135</v>
      </c>
      <c r="AL33" s="51">
        <f ca="1" t="shared" si="16"/>
        <v>141.75</v>
      </c>
      <c r="AM33" s="51">
        <f ca="1" t="shared" si="16"/>
        <v>148.8375</v>
      </c>
      <c r="AN33" s="51">
        <f ca="1" t="shared" si="16"/>
        <v>156.27937500000002</v>
      </c>
      <c r="AO33" s="51">
        <f ca="1" t="shared" si="16"/>
        <v>164.09334375</v>
      </c>
      <c r="AP33" s="51">
        <f ca="1" t="shared" si="16"/>
        <v>172.2980109375</v>
      </c>
      <c r="AQ33" s="51">
        <f ca="1" t="shared" si="16"/>
        <v>180.91291148437503</v>
      </c>
      <c r="AR33" s="51">
        <f ca="1" t="shared" si="17"/>
        <v>189.95855705859378</v>
      </c>
      <c r="AS33" s="51">
        <f ca="1" t="shared" si="17"/>
        <v>199.45648491152346</v>
      </c>
      <c r="AT33" s="51">
        <f ca="1" t="shared" si="17"/>
        <v>209.42930915709965</v>
      </c>
      <c r="AU33" s="51">
        <f ca="1" t="shared" si="17"/>
        <v>219.90077461495466</v>
      </c>
      <c r="AV33" s="51">
        <f ca="1" t="shared" si="17"/>
        <v>228.69680559955285</v>
      </c>
      <c r="AW33" s="51">
        <f ca="1" t="shared" si="17"/>
        <v>237.84467782353497</v>
      </c>
      <c r="AX33" s="51">
        <f ca="1" t="shared" si="17"/>
        <v>247.3584649364764</v>
      </c>
      <c r="AY33" s="51">
        <f ca="1" t="shared" si="17"/>
        <v>257.25280353393543</v>
      </c>
    </row>
    <row r="34" spans="3:51" ht="12.75" outlineLevel="1">
      <c r="C34" s="50">
        <f t="shared" si="12"/>
        <v>21</v>
      </c>
      <c r="D34" s="51">
        <f aca="true" ca="1" t="shared" si="18" ref="D34:M43">IF(ISNUMBER(OFFSET(D$10,0,-$C34)*VLOOKUP($C34,ChurnTable,2,0)),(OFFSET(D$10,0,-$C34)*VLOOKUP($C34,ChurnTable,2,0)),0)</f>
        <v>0</v>
      </c>
      <c r="E34" s="51">
        <f ca="1" t="shared" si="18"/>
        <v>0</v>
      </c>
      <c r="F34" s="51">
        <f ca="1" t="shared" si="18"/>
        <v>0</v>
      </c>
      <c r="G34" s="51">
        <f ca="1" t="shared" si="18"/>
        <v>0</v>
      </c>
      <c r="H34" s="51">
        <f ca="1" t="shared" si="18"/>
        <v>0</v>
      </c>
      <c r="I34" s="51">
        <f ca="1" t="shared" si="18"/>
        <v>0</v>
      </c>
      <c r="J34" s="51">
        <f ca="1" t="shared" si="18"/>
        <v>0</v>
      </c>
      <c r="K34" s="51">
        <f ca="1" t="shared" si="18"/>
        <v>0</v>
      </c>
      <c r="L34" s="51">
        <f ca="1" t="shared" si="18"/>
        <v>0</v>
      </c>
      <c r="M34" s="51">
        <f ca="1" t="shared" si="18"/>
        <v>0</v>
      </c>
      <c r="N34" s="51">
        <f aca="true" ca="1" t="shared" si="19" ref="N34:W43">IF(ISNUMBER(OFFSET(N$10,0,-$C34)*VLOOKUP($C34,ChurnTable,2,0)),(OFFSET(N$10,0,-$C34)*VLOOKUP($C34,ChurnTable,2,0)),0)</f>
        <v>0</v>
      </c>
      <c r="O34" s="51">
        <f ca="1" t="shared" si="19"/>
        <v>0</v>
      </c>
      <c r="P34" s="51">
        <f ca="1" t="shared" si="19"/>
        <v>0</v>
      </c>
      <c r="Q34" s="51">
        <f ca="1" t="shared" si="19"/>
        <v>0</v>
      </c>
      <c r="R34" s="51">
        <f ca="1" t="shared" si="19"/>
        <v>0</v>
      </c>
      <c r="S34" s="51">
        <f ca="1" t="shared" si="19"/>
        <v>0</v>
      </c>
      <c r="T34" s="51">
        <f ca="1" t="shared" si="19"/>
        <v>0</v>
      </c>
      <c r="U34" s="51">
        <f ca="1" t="shared" si="19"/>
        <v>0</v>
      </c>
      <c r="V34" s="51">
        <f ca="1" t="shared" si="19"/>
        <v>0</v>
      </c>
      <c r="W34" s="51">
        <f ca="1" t="shared" si="19"/>
        <v>0</v>
      </c>
      <c r="X34" s="51">
        <f aca="true" ca="1" t="shared" si="20" ref="X34:AG43">IF(ISNUMBER(OFFSET(X$10,0,-$C34)*VLOOKUP($C34,ChurnTable,2,0)),(OFFSET(X$10,0,-$C34)*VLOOKUP($C34,ChurnTable,2,0)),0)</f>
        <v>0</v>
      </c>
      <c r="Y34" s="51">
        <f ca="1" t="shared" si="20"/>
        <v>0</v>
      </c>
      <c r="Z34" s="51">
        <f ca="1" t="shared" si="20"/>
        <v>0</v>
      </c>
      <c r="AA34" s="51">
        <f ca="1" t="shared" si="20"/>
        <v>0</v>
      </c>
      <c r="AB34" s="51">
        <f ca="1" t="shared" si="20"/>
        <v>0.1</v>
      </c>
      <c r="AC34" s="51">
        <f ca="1" t="shared" si="20"/>
        <v>0.5</v>
      </c>
      <c r="AD34" s="51">
        <f ca="1" t="shared" si="20"/>
        <v>1</v>
      </c>
      <c r="AE34" s="51">
        <f ca="1" t="shared" si="20"/>
        <v>5</v>
      </c>
      <c r="AF34" s="51">
        <f ca="1" t="shared" si="20"/>
        <v>10</v>
      </c>
      <c r="AG34" s="51">
        <f ca="1" t="shared" si="20"/>
        <v>15</v>
      </c>
      <c r="AH34" s="51">
        <f aca="true" ca="1" t="shared" si="21" ref="AH34:AW43">IF(ISNUMBER(OFFSET(AH$10,0,-$C34)*VLOOKUP($C34,ChurnTable,2,0)),(OFFSET(AH$10,0,-$C34)*VLOOKUP($C34,ChurnTable,2,0)),0)</f>
        <v>30</v>
      </c>
      <c r="AI34" s="51">
        <f ca="1" t="shared" si="21"/>
        <v>48</v>
      </c>
      <c r="AJ34" s="51">
        <f ca="1" t="shared" si="21"/>
        <v>72</v>
      </c>
      <c r="AK34" s="51">
        <f ca="1" t="shared" si="21"/>
        <v>108</v>
      </c>
      <c r="AL34" s="51">
        <f ca="1" t="shared" si="21"/>
        <v>135</v>
      </c>
      <c r="AM34" s="51">
        <f ca="1" t="shared" si="21"/>
        <v>141.75</v>
      </c>
      <c r="AN34" s="51">
        <f ca="1" t="shared" si="21"/>
        <v>148.8375</v>
      </c>
      <c r="AO34" s="51">
        <f ca="1" t="shared" si="21"/>
        <v>156.27937500000002</v>
      </c>
      <c r="AP34" s="51">
        <f ca="1" t="shared" si="21"/>
        <v>164.09334375</v>
      </c>
      <c r="AQ34" s="51">
        <f ca="1" t="shared" si="21"/>
        <v>172.2980109375</v>
      </c>
      <c r="AR34" s="51">
        <f ca="1" t="shared" si="21"/>
        <v>180.91291148437503</v>
      </c>
      <c r="AS34" s="51">
        <f ca="1" t="shared" si="21"/>
        <v>189.95855705859378</v>
      </c>
      <c r="AT34" s="51">
        <f ca="1" t="shared" si="21"/>
        <v>199.45648491152346</v>
      </c>
      <c r="AU34" s="51">
        <f ca="1" t="shared" si="21"/>
        <v>209.42930915709965</v>
      </c>
      <c r="AV34" s="51">
        <f ca="1" t="shared" si="21"/>
        <v>219.90077461495466</v>
      </c>
      <c r="AW34" s="51">
        <f ca="1" t="shared" si="21"/>
        <v>228.69680559955285</v>
      </c>
      <c r="AX34" s="51">
        <f ca="1" t="shared" si="17"/>
        <v>237.84467782353497</v>
      </c>
      <c r="AY34" s="51">
        <f ca="1" t="shared" si="17"/>
        <v>247.3584649364764</v>
      </c>
    </row>
    <row r="35" spans="3:51" ht="12.75" outlineLevel="1">
      <c r="C35" s="50">
        <f t="shared" si="12"/>
        <v>22</v>
      </c>
      <c r="D35" s="51">
        <f ca="1" t="shared" si="18"/>
        <v>0</v>
      </c>
      <c r="E35" s="51">
        <f ca="1" t="shared" si="18"/>
        <v>0</v>
      </c>
      <c r="F35" s="51">
        <f ca="1" t="shared" si="18"/>
        <v>0</v>
      </c>
      <c r="G35" s="51">
        <f ca="1" t="shared" si="18"/>
        <v>0</v>
      </c>
      <c r="H35" s="51">
        <f ca="1" t="shared" si="18"/>
        <v>0</v>
      </c>
      <c r="I35" s="51">
        <f ca="1" t="shared" si="18"/>
        <v>0</v>
      </c>
      <c r="J35" s="51">
        <f ca="1" t="shared" si="18"/>
        <v>0</v>
      </c>
      <c r="K35" s="51">
        <f ca="1" t="shared" si="18"/>
        <v>0</v>
      </c>
      <c r="L35" s="51">
        <f ca="1" t="shared" si="18"/>
        <v>0</v>
      </c>
      <c r="M35" s="51">
        <f ca="1" t="shared" si="18"/>
        <v>0</v>
      </c>
      <c r="N35" s="51">
        <f ca="1" t="shared" si="19"/>
        <v>0</v>
      </c>
      <c r="O35" s="51">
        <f ca="1" t="shared" si="19"/>
        <v>0</v>
      </c>
      <c r="P35" s="51">
        <f ca="1" t="shared" si="19"/>
        <v>0</v>
      </c>
      <c r="Q35" s="51">
        <f ca="1" t="shared" si="19"/>
        <v>0</v>
      </c>
      <c r="R35" s="51">
        <f ca="1" t="shared" si="19"/>
        <v>0</v>
      </c>
      <c r="S35" s="51">
        <f ca="1" t="shared" si="19"/>
        <v>0</v>
      </c>
      <c r="T35" s="51">
        <f ca="1" t="shared" si="19"/>
        <v>0</v>
      </c>
      <c r="U35" s="51">
        <f ca="1" t="shared" si="19"/>
        <v>0</v>
      </c>
      <c r="V35" s="51">
        <f ca="1" t="shared" si="19"/>
        <v>0</v>
      </c>
      <c r="W35" s="51">
        <f ca="1" t="shared" si="19"/>
        <v>0</v>
      </c>
      <c r="X35" s="51">
        <f ca="1" t="shared" si="20"/>
        <v>0</v>
      </c>
      <c r="Y35" s="51">
        <f ca="1" t="shared" si="20"/>
        <v>0</v>
      </c>
      <c r="Z35" s="51">
        <f ca="1" t="shared" si="20"/>
        <v>0</v>
      </c>
      <c r="AA35" s="51">
        <f ca="1" t="shared" si="20"/>
        <v>0</v>
      </c>
      <c r="AB35" s="51">
        <f ca="1" t="shared" si="20"/>
        <v>0</v>
      </c>
      <c r="AC35" s="51">
        <f ca="1" t="shared" si="20"/>
        <v>0.1</v>
      </c>
      <c r="AD35" s="51">
        <f ca="1" t="shared" si="20"/>
        <v>0.5</v>
      </c>
      <c r="AE35" s="51">
        <f ca="1" t="shared" si="20"/>
        <v>1</v>
      </c>
      <c r="AF35" s="51">
        <f ca="1" t="shared" si="20"/>
        <v>5</v>
      </c>
      <c r="AG35" s="51">
        <f ca="1" t="shared" si="20"/>
        <v>10</v>
      </c>
      <c r="AH35" s="51">
        <f ca="1" t="shared" si="21"/>
        <v>15</v>
      </c>
      <c r="AI35" s="51">
        <f ca="1" t="shared" si="21"/>
        <v>30</v>
      </c>
      <c r="AJ35" s="51">
        <f ca="1" t="shared" si="21"/>
        <v>48</v>
      </c>
      <c r="AK35" s="51">
        <f ca="1" t="shared" si="21"/>
        <v>72</v>
      </c>
      <c r="AL35" s="51">
        <f ca="1" t="shared" si="21"/>
        <v>108</v>
      </c>
      <c r="AM35" s="51">
        <f ca="1" t="shared" si="21"/>
        <v>135</v>
      </c>
      <c r="AN35" s="51">
        <f ca="1" t="shared" si="21"/>
        <v>141.75</v>
      </c>
      <c r="AO35" s="51">
        <f ca="1" t="shared" si="21"/>
        <v>148.8375</v>
      </c>
      <c r="AP35" s="51">
        <f ca="1" t="shared" si="21"/>
        <v>156.27937500000002</v>
      </c>
      <c r="AQ35" s="51">
        <f ca="1" t="shared" si="21"/>
        <v>164.09334375</v>
      </c>
      <c r="AR35" s="51">
        <f ca="1" t="shared" si="17"/>
        <v>172.2980109375</v>
      </c>
      <c r="AS35" s="51">
        <f ca="1" t="shared" si="17"/>
        <v>180.91291148437503</v>
      </c>
      <c r="AT35" s="51">
        <f ca="1" t="shared" si="17"/>
        <v>189.95855705859378</v>
      </c>
      <c r="AU35" s="51">
        <f ca="1" t="shared" si="17"/>
        <v>199.45648491152346</v>
      </c>
      <c r="AV35" s="51">
        <f ca="1" t="shared" si="17"/>
        <v>209.42930915709965</v>
      </c>
      <c r="AW35" s="51">
        <f ca="1" t="shared" si="17"/>
        <v>219.90077461495466</v>
      </c>
      <c r="AX35" s="51">
        <f ca="1" t="shared" si="17"/>
        <v>228.69680559955285</v>
      </c>
      <c r="AY35" s="51">
        <f ca="1" t="shared" si="17"/>
        <v>237.84467782353497</v>
      </c>
    </row>
    <row r="36" spans="3:51" ht="12.75" outlineLevel="1">
      <c r="C36" s="50">
        <f t="shared" si="12"/>
        <v>23</v>
      </c>
      <c r="D36" s="51">
        <f ca="1" t="shared" si="18"/>
        <v>0</v>
      </c>
      <c r="E36" s="51">
        <f ca="1" t="shared" si="18"/>
        <v>0</v>
      </c>
      <c r="F36" s="51">
        <f ca="1" t="shared" si="18"/>
        <v>0</v>
      </c>
      <c r="G36" s="51">
        <f ca="1" t="shared" si="18"/>
        <v>0</v>
      </c>
      <c r="H36" s="51">
        <f ca="1" t="shared" si="18"/>
        <v>0</v>
      </c>
      <c r="I36" s="51">
        <f ca="1" t="shared" si="18"/>
        <v>0</v>
      </c>
      <c r="J36" s="51">
        <f ca="1" t="shared" si="18"/>
        <v>0</v>
      </c>
      <c r="K36" s="51">
        <f ca="1" t="shared" si="18"/>
        <v>0</v>
      </c>
      <c r="L36" s="51">
        <f ca="1" t="shared" si="18"/>
        <v>0</v>
      </c>
      <c r="M36" s="51">
        <f ca="1" t="shared" si="18"/>
        <v>0</v>
      </c>
      <c r="N36" s="51">
        <f ca="1" t="shared" si="19"/>
        <v>0</v>
      </c>
      <c r="O36" s="51">
        <f ca="1" t="shared" si="19"/>
        <v>0</v>
      </c>
      <c r="P36" s="51">
        <f ca="1" t="shared" si="19"/>
        <v>0</v>
      </c>
      <c r="Q36" s="51">
        <f ca="1" t="shared" si="19"/>
        <v>0</v>
      </c>
      <c r="R36" s="51">
        <f ca="1" t="shared" si="19"/>
        <v>0</v>
      </c>
      <c r="S36" s="51">
        <f ca="1" t="shared" si="19"/>
        <v>0</v>
      </c>
      <c r="T36" s="51">
        <f ca="1" t="shared" si="19"/>
        <v>0</v>
      </c>
      <c r="U36" s="51">
        <f ca="1" t="shared" si="19"/>
        <v>0</v>
      </c>
      <c r="V36" s="51">
        <f ca="1" t="shared" si="19"/>
        <v>0</v>
      </c>
      <c r="W36" s="51">
        <f ca="1" t="shared" si="19"/>
        <v>0</v>
      </c>
      <c r="X36" s="51">
        <f ca="1" t="shared" si="20"/>
        <v>0</v>
      </c>
      <c r="Y36" s="51">
        <f ca="1" t="shared" si="20"/>
        <v>0</v>
      </c>
      <c r="Z36" s="51">
        <f ca="1" t="shared" si="20"/>
        <v>0</v>
      </c>
      <c r="AA36" s="51">
        <f ca="1" t="shared" si="20"/>
        <v>0</v>
      </c>
      <c r="AB36" s="51">
        <f ca="1" t="shared" si="20"/>
        <v>0</v>
      </c>
      <c r="AC36" s="51">
        <f ca="1" t="shared" si="20"/>
        <v>0</v>
      </c>
      <c r="AD36" s="51">
        <f ca="1" t="shared" si="20"/>
        <v>0.1</v>
      </c>
      <c r="AE36" s="51">
        <f ca="1" t="shared" si="20"/>
        <v>0.5</v>
      </c>
      <c r="AF36" s="51">
        <f ca="1" t="shared" si="20"/>
        <v>1</v>
      </c>
      <c r="AG36" s="51">
        <f ca="1" t="shared" si="20"/>
        <v>5</v>
      </c>
      <c r="AH36" s="51">
        <f ca="1" t="shared" si="21"/>
        <v>10</v>
      </c>
      <c r="AI36" s="51">
        <f ca="1" t="shared" si="21"/>
        <v>15</v>
      </c>
      <c r="AJ36" s="51">
        <f ca="1" t="shared" si="21"/>
        <v>30</v>
      </c>
      <c r="AK36" s="51">
        <f ca="1" t="shared" si="21"/>
        <v>48</v>
      </c>
      <c r="AL36" s="51">
        <f ca="1" t="shared" si="21"/>
        <v>72</v>
      </c>
      <c r="AM36" s="51">
        <f ca="1" t="shared" si="21"/>
        <v>108</v>
      </c>
      <c r="AN36" s="51">
        <f ca="1" t="shared" si="21"/>
        <v>135</v>
      </c>
      <c r="AO36" s="51">
        <f ca="1" t="shared" si="21"/>
        <v>141.75</v>
      </c>
      <c r="AP36" s="51">
        <f ca="1" t="shared" si="21"/>
        <v>148.8375</v>
      </c>
      <c r="AQ36" s="51">
        <f ca="1" t="shared" si="21"/>
        <v>156.27937500000002</v>
      </c>
      <c r="AR36" s="51">
        <f ca="1" t="shared" si="17"/>
        <v>164.09334375</v>
      </c>
      <c r="AS36" s="51">
        <f ca="1" t="shared" si="17"/>
        <v>172.2980109375</v>
      </c>
      <c r="AT36" s="51">
        <f ca="1" t="shared" si="17"/>
        <v>180.91291148437503</v>
      </c>
      <c r="AU36" s="51">
        <f ca="1" t="shared" si="17"/>
        <v>189.95855705859378</v>
      </c>
      <c r="AV36" s="51">
        <f ca="1" t="shared" si="17"/>
        <v>199.45648491152346</v>
      </c>
      <c r="AW36" s="51">
        <f ca="1" t="shared" si="17"/>
        <v>209.42930915709965</v>
      </c>
      <c r="AX36" s="51">
        <f ca="1" t="shared" si="17"/>
        <v>219.90077461495466</v>
      </c>
      <c r="AY36" s="51">
        <f ca="1" t="shared" si="17"/>
        <v>228.69680559955285</v>
      </c>
    </row>
    <row r="37" spans="3:51" ht="12.75" outlineLevel="1">
      <c r="C37" s="50">
        <f t="shared" si="12"/>
        <v>24</v>
      </c>
      <c r="D37" s="51">
        <f ca="1" t="shared" si="18"/>
        <v>0</v>
      </c>
      <c r="E37" s="51">
        <f ca="1" t="shared" si="18"/>
        <v>0</v>
      </c>
      <c r="F37" s="51">
        <f ca="1" t="shared" si="18"/>
        <v>0</v>
      </c>
      <c r="G37" s="51">
        <f ca="1" t="shared" si="18"/>
        <v>0</v>
      </c>
      <c r="H37" s="51">
        <f ca="1" t="shared" si="18"/>
        <v>0</v>
      </c>
      <c r="I37" s="51">
        <f ca="1" t="shared" si="18"/>
        <v>0</v>
      </c>
      <c r="J37" s="51">
        <f ca="1" t="shared" si="18"/>
        <v>0</v>
      </c>
      <c r="K37" s="51">
        <f ca="1" t="shared" si="18"/>
        <v>0</v>
      </c>
      <c r="L37" s="51">
        <f ca="1" t="shared" si="18"/>
        <v>0</v>
      </c>
      <c r="M37" s="51">
        <f ca="1" t="shared" si="18"/>
        <v>0</v>
      </c>
      <c r="N37" s="51">
        <f ca="1" t="shared" si="19"/>
        <v>0</v>
      </c>
      <c r="O37" s="51">
        <f ca="1" t="shared" si="19"/>
        <v>0</v>
      </c>
      <c r="P37" s="51">
        <f ca="1" t="shared" si="19"/>
        <v>0</v>
      </c>
      <c r="Q37" s="51">
        <f ca="1" t="shared" si="19"/>
        <v>0</v>
      </c>
      <c r="R37" s="51">
        <f ca="1" t="shared" si="19"/>
        <v>0</v>
      </c>
      <c r="S37" s="51">
        <f ca="1" t="shared" si="19"/>
        <v>0</v>
      </c>
      <c r="T37" s="51">
        <f ca="1" t="shared" si="19"/>
        <v>0</v>
      </c>
      <c r="U37" s="51">
        <f ca="1" t="shared" si="19"/>
        <v>0</v>
      </c>
      <c r="V37" s="51">
        <f ca="1" t="shared" si="19"/>
        <v>0</v>
      </c>
      <c r="W37" s="51">
        <f ca="1" t="shared" si="19"/>
        <v>0</v>
      </c>
      <c r="X37" s="51">
        <f ca="1" t="shared" si="20"/>
        <v>0</v>
      </c>
      <c r="Y37" s="51">
        <f ca="1" t="shared" si="20"/>
        <v>0</v>
      </c>
      <c r="Z37" s="51">
        <f ca="1" t="shared" si="20"/>
        <v>0</v>
      </c>
      <c r="AA37" s="51">
        <f ca="1" t="shared" si="20"/>
        <v>0</v>
      </c>
      <c r="AB37" s="51">
        <f ca="1" t="shared" si="20"/>
        <v>0</v>
      </c>
      <c r="AC37" s="51">
        <f ca="1" t="shared" si="20"/>
        <v>0</v>
      </c>
      <c r="AD37" s="51">
        <f ca="1" t="shared" si="20"/>
        <v>0</v>
      </c>
      <c r="AE37" s="51">
        <f ca="1" t="shared" si="20"/>
        <v>0.1</v>
      </c>
      <c r="AF37" s="51">
        <f ca="1" t="shared" si="20"/>
        <v>0.5</v>
      </c>
      <c r="AG37" s="51">
        <f ca="1" t="shared" si="20"/>
        <v>1</v>
      </c>
      <c r="AH37" s="51">
        <f ca="1" t="shared" si="21"/>
        <v>5</v>
      </c>
      <c r="AI37" s="51">
        <f ca="1" t="shared" si="21"/>
        <v>10</v>
      </c>
      <c r="AJ37" s="51">
        <f ca="1" t="shared" si="21"/>
        <v>15</v>
      </c>
      <c r="AK37" s="51">
        <f ca="1" t="shared" si="21"/>
        <v>30</v>
      </c>
      <c r="AL37" s="51">
        <f ca="1" t="shared" si="21"/>
        <v>48</v>
      </c>
      <c r="AM37" s="51">
        <f ca="1" t="shared" si="21"/>
        <v>72</v>
      </c>
      <c r="AN37" s="51">
        <f ca="1" t="shared" si="21"/>
        <v>108</v>
      </c>
      <c r="AO37" s="51">
        <f ca="1" t="shared" si="21"/>
        <v>135</v>
      </c>
      <c r="AP37" s="51">
        <f ca="1" t="shared" si="21"/>
        <v>141.75</v>
      </c>
      <c r="AQ37" s="51">
        <f ca="1" t="shared" si="21"/>
        <v>148.8375</v>
      </c>
      <c r="AR37" s="51">
        <f ca="1" t="shared" si="17"/>
        <v>156.27937500000002</v>
      </c>
      <c r="AS37" s="51">
        <f ca="1" t="shared" si="17"/>
        <v>164.09334375</v>
      </c>
      <c r="AT37" s="51">
        <f ca="1" t="shared" si="17"/>
        <v>172.2980109375</v>
      </c>
      <c r="AU37" s="51">
        <f ca="1" t="shared" si="17"/>
        <v>180.91291148437503</v>
      </c>
      <c r="AV37" s="51">
        <f ca="1" t="shared" si="17"/>
        <v>189.95855705859378</v>
      </c>
      <c r="AW37" s="51">
        <f ca="1" t="shared" si="17"/>
        <v>199.45648491152346</v>
      </c>
      <c r="AX37" s="51">
        <f ca="1" t="shared" si="17"/>
        <v>209.42930915709965</v>
      </c>
      <c r="AY37" s="51">
        <f ca="1" t="shared" si="17"/>
        <v>219.90077461495466</v>
      </c>
    </row>
    <row r="38" spans="3:51" ht="12.75" outlineLevel="1">
      <c r="C38" s="50">
        <f t="shared" si="12"/>
        <v>25</v>
      </c>
      <c r="D38" s="51">
        <f ca="1" t="shared" si="18"/>
        <v>0</v>
      </c>
      <c r="E38" s="51">
        <f ca="1" t="shared" si="18"/>
        <v>0</v>
      </c>
      <c r="F38" s="51">
        <f ca="1" t="shared" si="18"/>
        <v>0</v>
      </c>
      <c r="G38" s="51">
        <f ca="1" t="shared" si="18"/>
        <v>0</v>
      </c>
      <c r="H38" s="51">
        <f ca="1" t="shared" si="18"/>
        <v>0</v>
      </c>
      <c r="I38" s="51">
        <f ca="1" t="shared" si="18"/>
        <v>0</v>
      </c>
      <c r="J38" s="51">
        <f ca="1" t="shared" si="18"/>
        <v>0</v>
      </c>
      <c r="K38" s="51">
        <f ca="1" t="shared" si="18"/>
        <v>0</v>
      </c>
      <c r="L38" s="51">
        <f ca="1" t="shared" si="18"/>
        <v>0</v>
      </c>
      <c r="M38" s="51">
        <f ca="1" t="shared" si="18"/>
        <v>0</v>
      </c>
      <c r="N38" s="51">
        <f ca="1" t="shared" si="19"/>
        <v>0</v>
      </c>
      <c r="O38" s="51">
        <f ca="1" t="shared" si="19"/>
        <v>0</v>
      </c>
      <c r="P38" s="51">
        <f ca="1" t="shared" si="19"/>
        <v>0</v>
      </c>
      <c r="Q38" s="51">
        <f ca="1" t="shared" si="19"/>
        <v>0</v>
      </c>
      <c r="R38" s="51">
        <f ca="1" t="shared" si="19"/>
        <v>0</v>
      </c>
      <c r="S38" s="51">
        <f ca="1" t="shared" si="19"/>
        <v>0</v>
      </c>
      <c r="T38" s="51">
        <f ca="1" t="shared" si="19"/>
        <v>0</v>
      </c>
      <c r="U38" s="51">
        <f ca="1" t="shared" si="19"/>
        <v>0</v>
      </c>
      <c r="V38" s="51">
        <f ca="1" t="shared" si="19"/>
        <v>0</v>
      </c>
      <c r="W38" s="51">
        <f ca="1" t="shared" si="19"/>
        <v>0</v>
      </c>
      <c r="X38" s="51">
        <f ca="1" t="shared" si="20"/>
        <v>0</v>
      </c>
      <c r="Y38" s="51">
        <f ca="1" t="shared" si="20"/>
        <v>0</v>
      </c>
      <c r="Z38" s="51">
        <f ca="1" t="shared" si="20"/>
        <v>0</v>
      </c>
      <c r="AA38" s="51">
        <f ca="1" t="shared" si="20"/>
        <v>0</v>
      </c>
      <c r="AB38" s="51">
        <f ca="1" t="shared" si="20"/>
        <v>0</v>
      </c>
      <c r="AC38" s="51">
        <f ca="1" t="shared" si="20"/>
        <v>0</v>
      </c>
      <c r="AD38" s="51">
        <f ca="1" t="shared" si="20"/>
        <v>0</v>
      </c>
      <c r="AE38" s="51">
        <f ca="1" t="shared" si="20"/>
        <v>0</v>
      </c>
      <c r="AF38" s="51">
        <f ca="1" t="shared" si="20"/>
        <v>0.1</v>
      </c>
      <c r="AG38" s="51">
        <f ca="1" t="shared" si="20"/>
        <v>0.5</v>
      </c>
      <c r="AH38" s="51">
        <f ca="1" t="shared" si="21"/>
        <v>1</v>
      </c>
      <c r="AI38" s="51">
        <f ca="1" t="shared" si="21"/>
        <v>5</v>
      </c>
      <c r="AJ38" s="51">
        <f ca="1" t="shared" si="21"/>
        <v>10</v>
      </c>
      <c r="AK38" s="51">
        <f ca="1" t="shared" si="21"/>
        <v>15</v>
      </c>
      <c r="AL38" s="51">
        <f ca="1" t="shared" si="21"/>
        <v>30</v>
      </c>
      <c r="AM38" s="51">
        <f ca="1" t="shared" si="21"/>
        <v>48</v>
      </c>
      <c r="AN38" s="51">
        <f ca="1" t="shared" si="21"/>
        <v>72</v>
      </c>
      <c r="AO38" s="51">
        <f ca="1" t="shared" si="21"/>
        <v>108</v>
      </c>
      <c r="AP38" s="51">
        <f ca="1" t="shared" si="21"/>
        <v>135</v>
      </c>
      <c r="AQ38" s="51">
        <f ca="1" t="shared" si="21"/>
        <v>141.75</v>
      </c>
      <c r="AR38" s="51">
        <f ca="1" t="shared" si="17"/>
        <v>148.8375</v>
      </c>
      <c r="AS38" s="51">
        <f ca="1" t="shared" si="17"/>
        <v>156.27937500000002</v>
      </c>
      <c r="AT38" s="51">
        <f ca="1" t="shared" si="17"/>
        <v>164.09334375</v>
      </c>
      <c r="AU38" s="51">
        <f ca="1" t="shared" si="17"/>
        <v>172.2980109375</v>
      </c>
      <c r="AV38" s="51">
        <f ca="1" t="shared" si="17"/>
        <v>180.91291148437503</v>
      </c>
      <c r="AW38" s="51">
        <f ca="1" t="shared" si="17"/>
        <v>189.95855705859378</v>
      </c>
      <c r="AX38" s="51">
        <f ca="1" t="shared" si="17"/>
        <v>199.45648491152346</v>
      </c>
      <c r="AY38" s="51">
        <f ca="1" t="shared" si="17"/>
        <v>209.42930915709965</v>
      </c>
    </row>
    <row r="39" spans="3:51" ht="12.75" outlineLevel="1">
      <c r="C39" s="50">
        <f t="shared" si="12"/>
        <v>26</v>
      </c>
      <c r="D39" s="51">
        <f ca="1" t="shared" si="18"/>
        <v>0</v>
      </c>
      <c r="E39" s="51">
        <f ca="1" t="shared" si="18"/>
        <v>0</v>
      </c>
      <c r="F39" s="51">
        <f ca="1" t="shared" si="18"/>
        <v>0</v>
      </c>
      <c r="G39" s="51">
        <f ca="1" t="shared" si="18"/>
        <v>0</v>
      </c>
      <c r="H39" s="51">
        <f ca="1" t="shared" si="18"/>
        <v>0</v>
      </c>
      <c r="I39" s="51">
        <f ca="1" t="shared" si="18"/>
        <v>0</v>
      </c>
      <c r="J39" s="51">
        <f ca="1" t="shared" si="18"/>
        <v>0</v>
      </c>
      <c r="K39" s="51">
        <f ca="1" t="shared" si="18"/>
        <v>0</v>
      </c>
      <c r="L39" s="51">
        <f ca="1" t="shared" si="18"/>
        <v>0</v>
      </c>
      <c r="M39" s="51">
        <f ca="1" t="shared" si="18"/>
        <v>0</v>
      </c>
      <c r="N39" s="51">
        <f ca="1" t="shared" si="19"/>
        <v>0</v>
      </c>
      <c r="O39" s="51">
        <f ca="1" t="shared" si="19"/>
        <v>0</v>
      </c>
      <c r="P39" s="51">
        <f ca="1" t="shared" si="19"/>
        <v>0</v>
      </c>
      <c r="Q39" s="51">
        <f ca="1" t="shared" si="19"/>
        <v>0</v>
      </c>
      <c r="R39" s="51">
        <f ca="1" t="shared" si="19"/>
        <v>0</v>
      </c>
      <c r="S39" s="51">
        <f ca="1" t="shared" si="19"/>
        <v>0</v>
      </c>
      <c r="T39" s="51">
        <f ca="1" t="shared" si="19"/>
        <v>0</v>
      </c>
      <c r="U39" s="51">
        <f ca="1" t="shared" si="19"/>
        <v>0</v>
      </c>
      <c r="V39" s="51">
        <f ca="1" t="shared" si="19"/>
        <v>0</v>
      </c>
      <c r="W39" s="51">
        <f ca="1" t="shared" si="19"/>
        <v>0</v>
      </c>
      <c r="X39" s="51">
        <f ca="1" t="shared" si="20"/>
        <v>0</v>
      </c>
      <c r="Y39" s="51">
        <f ca="1" t="shared" si="20"/>
        <v>0</v>
      </c>
      <c r="Z39" s="51">
        <f ca="1" t="shared" si="20"/>
        <v>0</v>
      </c>
      <c r="AA39" s="51">
        <f ca="1" t="shared" si="20"/>
        <v>0</v>
      </c>
      <c r="AB39" s="51">
        <f ca="1" t="shared" si="20"/>
        <v>0</v>
      </c>
      <c r="AC39" s="51">
        <f ca="1" t="shared" si="20"/>
        <v>0</v>
      </c>
      <c r="AD39" s="51">
        <f ca="1" t="shared" si="20"/>
        <v>0</v>
      </c>
      <c r="AE39" s="51">
        <f ca="1" t="shared" si="20"/>
        <v>0</v>
      </c>
      <c r="AF39" s="51">
        <f ca="1" t="shared" si="20"/>
        <v>0</v>
      </c>
      <c r="AG39" s="51">
        <f ca="1" t="shared" si="20"/>
        <v>0.1</v>
      </c>
      <c r="AH39" s="51">
        <f ca="1" t="shared" si="21"/>
        <v>0.5</v>
      </c>
      <c r="AI39" s="51">
        <f ca="1" t="shared" si="21"/>
        <v>1</v>
      </c>
      <c r="AJ39" s="51">
        <f ca="1" t="shared" si="21"/>
        <v>5</v>
      </c>
      <c r="AK39" s="51">
        <f ca="1" t="shared" si="21"/>
        <v>10</v>
      </c>
      <c r="AL39" s="51">
        <f ca="1" t="shared" si="21"/>
        <v>15</v>
      </c>
      <c r="AM39" s="51">
        <f ca="1" t="shared" si="21"/>
        <v>30</v>
      </c>
      <c r="AN39" s="51">
        <f ca="1" t="shared" si="21"/>
        <v>48</v>
      </c>
      <c r="AO39" s="51">
        <f ca="1" t="shared" si="21"/>
        <v>72</v>
      </c>
      <c r="AP39" s="51">
        <f ca="1" t="shared" si="21"/>
        <v>108</v>
      </c>
      <c r="AQ39" s="51">
        <f ca="1" t="shared" si="21"/>
        <v>135</v>
      </c>
      <c r="AR39" s="51">
        <f ca="1" t="shared" si="17"/>
        <v>141.75</v>
      </c>
      <c r="AS39" s="51">
        <f ca="1" t="shared" si="17"/>
        <v>148.8375</v>
      </c>
      <c r="AT39" s="51">
        <f ca="1" t="shared" si="17"/>
        <v>156.27937500000002</v>
      </c>
      <c r="AU39" s="51">
        <f ca="1" t="shared" si="17"/>
        <v>164.09334375</v>
      </c>
      <c r="AV39" s="51">
        <f ca="1" t="shared" si="17"/>
        <v>172.2980109375</v>
      </c>
      <c r="AW39" s="51">
        <f ca="1" t="shared" si="17"/>
        <v>180.91291148437503</v>
      </c>
      <c r="AX39" s="51">
        <f ca="1" t="shared" si="17"/>
        <v>189.95855705859378</v>
      </c>
      <c r="AY39" s="51">
        <f ca="1" t="shared" si="17"/>
        <v>199.45648491152346</v>
      </c>
    </row>
    <row r="40" spans="3:51" ht="12.75" outlineLevel="1">
      <c r="C40" s="50">
        <f t="shared" si="12"/>
        <v>27</v>
      </c>
      <c r="D40" s="51">
        <f ca="1" t="shared" si="18"/>
        <v>0</v>
      </c>
      <c r="E40" s="51">
        <f ca="1" t="shared" si="18"/>
        <v>0</v>
      </c>
      <c r="F40" s="51">
        <f ca="1" t="shared" si="18"/>
        <v>0</v>
      </c>
      <c r="G40" s="51">
        <f ca="1" t="shared" si="18"/>
        <v>0</v>
      </c>
      <c r="H40" s="51">
        <f ca="1" t="shared" si="18"/>
        <v>0</v>
      </c>
      <c r="I40" s="51">
        <f ca="1" t="shared" si="18"/>
        <v>0</v>
      </c>
      <c r="J40" s="51">
        <f ca="1" t="shared" si="18"/>
        <v>0</v>
      </c>
      <c r="K40" s="51">
        <f ca="1" t="shared" si="18"/>
        <v>0</v>
      </c>
      <c r="L40" s="51">
        <f ca="1" t="shared" si="18"/>
        <v>0</v>
      </c>
      <c r="M40" s="51">
        <f ca="1" t="shared" si="18"/>
        <v>0</v>
      </c>
      <c r="N40" s="51">
        <f ca="1" t="shared" si="19"/>
        <v>0</v>
      </c>
      <c r="O40" s="51">
        <f ca="1" t="shared" si="19"/>
        <v>0</v>
      </c>
      <c r="P40" s="51">
        <f ca="1" t="shared" si="19"/>
        <v>0</v>
      </c>
      <c r="Q40" s="51">
        <f ca="1" t="shared" si="19"/>
        <v>0</v>
      </c>
      <c r="R40" s="51">
        <f ca="1" t="shared" si="19"/>
        <v>0</v>
      </c>
      <c r="S40" s="51">
        <f ca="1" t="shared" si="19"/>
        <v>0</v>
      </c>
      <c r="T40" s="51">
        <f ca="1" t="shared" si="19"/>
        <v>0</v>
      </c>
      <c r="U40" s="51">
        <f ca="1" t="shared" si="19"/>
        <v>0</v>
      </c>
      <c r="V40" s="51">
        <f ca="1" t="shared" si="19"/>
        <v>0</v>
      </c>
      <c r="W40" s="51">
        <f ca="1" t="shared" si="19"/>
        <v>0</v>
      </c>
      <c r="X40" s="51">
        <f ca="1" t="shared" si="20"/>
        <v>0</v>
      </c>
      <c r="Y40" s="51">
        <f ca="1" t="shared" si="20"/>
        <v>0</v>
      </c>
      <c r="Z40" s="51">
        <f ca="1" t="shared" si="20"/>
        <v>0</v>
      </c>
      <c r="AA40" s="51">
        <f ca="1" t="shared" si="20"/>
        <v>0</v>
      </c>
      <c r="AB40" s="51">
        <f ca="1" t="shared" si="20"/>
        <v>0</v>
      </c>
      <c r="AC40" s="51">
        <f ca="1" t="shared" si="20"/>
        <v>0</v>
      </c>
      <c r="AD40" s="51">
        <f ca="1" t="shared" si="20"/>
        <v>0</v>
      </c>
      <c r="AE40" s="51">
        <f ca="1" t="shared" si="20"/>
        <v>0</v>
      </c>
      <c r="AF40" s="51">
        <f ca="1" t="shared" si="20"/>
        <v>0</v>
      </c>
      <c r="AG40" s="51">
        <f ca="1" t="shared" si="20"/>
        <v>0</v>
      </c>
      <c r="AH40" s="51">
        <f ca="1" t="shared" si="21"/>
        <v>0.1</v>
      </c>
      <c r="AI40" s="51">
        <f ca="1" t="shared" si="21"/>
        <v>0.5</v>
      </c>
      <c r="AJ40" s="51">
        <f ca="1" t="shared" si="21"/>
        <v>1</v>
      </c>
      <c r="AK40" s="51">
        <f ca="1" t="shared" si="21"/>
        <v>5</v>
      </c>
      <c r="AL40" s="51">
        <f ca="1" t="shared" si="21"/>
        <v>10</v>
      </c>
      <c r="AM40" s="51">
        <f ca="1" t="shared" si="21"/>
        <v>15</v>
      </c>
      <c r="AN40" s="51">
        <f ca="1" t="shared" si="21"/>
        <v>30</v>
      </c>
      <c r="AO40" s="51">
        <f ca="1" t="shared" si="21"/>
        <v>48</v>
      </c>
      <c r="AP40" s="51">
        <f ca="1" t="shared" si="21"/>
        <v>72</v>
      </c>
      <c r="AQ40" s="51">
        <f ca="1" t="shared" si="21"/>
        <v>108</v>
      </c>
      <c r="AR40" s="51">
        <f ca="1" t="shared" si="17"/>
        <v>135</v>
      </c>
      <c r="AS40" s="51">
        <f ca="1" t="shared" si="17"/>
        <v>141.75</v>
      </c>
      <c r="AT40" s="51">
        <f ca="1" t="shared" si="17"/>
        <v>148.8375</v>
      </c>
      <c r="AU40" s="51">
        <f ca="1" t="shared" si="17"/>
        <v>156.27937500000002</v>
      </c>
      <c r="AV40" s="51">
        <f ca="1" t="shared" si="17"/>
        <v>164.09334375</v>
      </c>
      <c r="AW40" s="51">
        <f ca="1" t="shared" si="17"/>
        <v>172.2980109375</v>
      </c>
      <c r="AX40" s="51">
        <f ca="1" t="shared" si="17"/>
        <v>180.91291148437503</v>
      </c>
      <c r="AY40" s="51">
        <f ca="1" t="shared" si="17"/>
        <v>189.95855705859378</v>
      </c>
    </row>
    <row r="41" spans="3:51" ht="12.75" outlineLevel="1">
      <c r="C41" s="50">
        <f t="shared" si="12"/>
        <v>28</v>
      </c>
      <c r="D41" s="51">
        <f ca="1" t="shared" si="18"/>
        <v>0</v>
      </c>
      <c r="E41" s="51">
        <f ca="1" t="shared" si="18"/>
        <v>0</v>
      </c>
      <c r="F41" s="51">
        <f ca="1" t="shared" si="18"/>
        <v>0</v>
      </c>
      <c r="G41" s="51">
        <f ca="1" t="shared" si="18"/>
        <v>0</v>
      </c>
      <c r="H41" s="51">
        <f ca="1" t="shared" si="18"/>
        <v>0</v>
      </c>
      <c r="I41" s="51">
        <f ca="1" t="shared" si="18"/>
        <v>0</v>
      </c>
      <c r="J41" s="51">
        <f ca="1" t="shared" si="18"/>
        <v>0</v>
      </c>
      <c r="K41" s="51">
        <f ca="1" t="shared" si="18"/>
        <v>0</v>
      </c>
      <c r="L41" s="51">
        <f ca="1" t="shared" si="18"/>
        <v>0</v>
      </c>
      <c r="M41" s="51">
        <f ca="1" t="shared" si="18"/>
        <v>0</v>
      </c>
      <c r="N41" s="51">
        <f ca="1" t="shared" si="19"/>
        <v>0</v>
      </c>
      <c r="O41" s="51">
        <f ca="1" t="shared" si="19"/>
        <v>0</v>
      </c>
      <c r="P41" s="51">
        <f ca="1" t="shared" si="19"/>
        <v>0</v>
      </c>
      <c r="Q41" s="51">
        <f ca="1" t="shared" si="19"/>
        <v>0</v>
      </c>
      <c r="R41" s="51">
        <f ca="1" t="shared" si="19"/>
        <v>0</v>
      </c>
      <c r="S41" s="51">
        <f ca="1" t="shared" si="19"/>
        <v>0</v>
      </c>
      <c r="T41" s="51">
        <f ca="1" t="shared" si="19"/>
        <v>0</v>
      </c>
      <c r="U41" s="51">
        <f ca="1" t="shared" si="19"/>
        <v>0</v>
      </c>
      <c r="V41" s="51">
        <f ca="1" t="shared" si="19"/>
        <v>0</v>
      </c>
      <c r="W41" s="51">
        <f ca="1" t="shared" si="19"/>
        <v>0</v>
      </c>
      <c r="X41" s="51">
        <f ca="1" t="shared" si="20"/>
        <v>0</v>
      </c>
      <c r="Y41" s="51">
        <f ca="1" t="shared" si="20"/>
        <v>0</v>
      </c>
      <c r="Z41" s="51">
        <f ca="1" t="shared" si="20"/>
        <v>0</v>
      </c>
      <c r="AA41" s="51">
        <f ca="1" t="shared" si="20"/>
        <v>0</v>
      </c>
      <c r="AB41" s="51">
        <f ca="1" t="shared" si="20"/>
        <v>0</v>
      </c>
      <c r="AC41" s="51">
        <f ca="1" t="shared" si="20"/>
        <v>0</v>
      </c>
      <c r="AD41" s="51">
        <f ca="1" t="shared" si="20"/>
        <v>0</v>
      </c>
      <c r="AE41" s="51">
        <f ca="1" t="shared" si="20"/>
        <v>0</v>
      </c>
      <c r="AF41" s="51">
        <f ca="1" t="shared" si="20"/>
        <v>0</v>
      </c>
      <c r="AG41" s="51">
        <f ca="1" t="shared" si="20"/>
        <v>0</v>
      </c>
      <c r="AH41" s="51">
        <f ca="1" t="shared" si="21"/>
        <v>0</v>
      </c>
      <c r="AI41" s="51">
        <f ca="1" t="shared" si="21"/>
        <v>0.1</v>
      </c>
      <c r="AJ41" s="51">
        <f ca="1" t="shared" si="21"/>
        <v>0.5</v>
      </c>
      <c r="AK41" s="51">
        <f ca="1" t="shared" si="21"/>
        <v>1</v>
      </c>
      <c r="AL41" s="51">
        <f ca="1" t="shared" si="21"/>
        <v>5</v>
      </c>
      <c r="AM41" s="51">
        <f ca="1" t="shared" si="21"/>
        <v>10</v>
      </c>
      <c r="AN41" s="51">
        <f ca="1" t="shared" si="21"/>
        <v>15</v>
      </c>
      <c r="AO41" s="51">
        <f ca="1" t="shared" si="21"/>
        <v>30</v>
      </c>
      <c r="AP41" s="51">
        <f ca="1" t="shared" si="21"/>
        <v>48</v>
      </c>
      <c r="AQ41" s="51">
        <f ca="1" t="shared" si="21"/>
        <v>72</v>
      </c>
      <c r="AR41" s="51">
        <f ca="1" t="shared" si="17"/>
        <v>108</v>
      </c>
      <c r="AS41" s="51">
        <f ca="1" t="shared" si="17"/>
        <v>135</v>
      </c>
      <c r="AT41" s="51">
        <f ca="1" t="shared" si="17"/>
        <v>141.75</v>
      </c>
      <c r="AU41" s="51">
        <f ca="1" t="shared" si="17"/>
        <v>148.8375</v>
      </c>
      <c r="AV41" s="51">
        <f ca="1" t="shared" si="17"/>
        <v>156.27937500000002</v>
      </c>
      <c r="AW41" s="51">
        <f ca="1" t="shared" si="17"/>
        <v>164.09334375</v>
      </c>
      <c r="AX41" s="51">
        <f ca="1" t="shared" si="17"/>
        <v>172.2980109375</v>
      </c>
      <c r="AY41" s="51">
        <f ca="1" t="shared" si="17"/>
        <v>180.91291148437503</v>
      </c>
    </row>
    <row r="42" spans="3:51" ht="12.75" outlineLevel="1">
      <c r="C42" s="50">
        <f t="shared" si="12"/>
        <v>29</v>
      </c>
      <c r="D42" s="51">
        <f ca="1" t="shared" si="18"/>
        <v>0</v>
      </c>
      <c r="E42" s="51">
        <f ca="1" t="shared" si="18"/>
        <v>0</v>
      </c>
      <c r="F42" s="51">
        <f ca="1" t="shared" si="18"/>
        <v>0</v>
      </c>
      <c r="G42" s="51">
        <f ca="1" t="shared" si="18"/>
        <v>0</v>
      </c>
      <c r="H42" s="51">
        <f ca="1" t="shared" si="18"/>
        <v>0</v>
      </c>
      <c r="I42" s="51">
        <f ca="1" t="shared" si="18"/>
        <v>0</v>
      </c>
      <c r="J42" s="51">
        <f ca="1" t="shared" si="18"/>
        <v>0</v>
      </c>
      <c r="K42" s="51">
        <f ca="1" t="shared" si="18"/>
        <v>0</v>
      </c>
      <c r="L42" s="51">
        <f ca="1" t="shared" si="18"/>
        <v>0</v>
      </c>
      <c r="M42" s="51">
        <f ca="1" t="shared" si="18"/>
        <v>0</v>
      </c>
      <c r="N42" s="51">
        <f ca="1" t="shared" si="19"/>
        <v>0</v>
      </c>
      <c r="O42" s="51">
        <f ca="1" t="shared" si="19"/>
        <v>0</v>
      </c>
      <c r="P42" s="51">
        <f ca="1" t="shared" si="19"/>
        <v>0</v>
      </c>
      <c r="Q42" s="51">
        <f ca="1" t="shared" si="19"/>
        <v>0</v>
      </c>
      <c r="R42" s="51">
        <f ca="1" t="shared" si="19"/>
        <v>0</v>
      </c>
      <c r="S42" s="51">
        <f ca="1" t="shared" si="19"/>
        <v>0</v>
      </c>
      <c r="T42" s="51">
        <f ca="1" t="shared" si="19"/>
        <v>0</v>
      </c>
      <c r="U42" s="51">
        <f ca="1" t="shared" si="19"/>
        <v>0</v>
      </c>
      <c r="V42" s="51">
        <f ca="1" t="shared" si="19"/>
        <v>0</v>
      </c>
      <c r="W42" s="51">
        <f ca="1" t="shared" si="19"/>
        <v>0</v>
      </c>
      <c r="X42" s="51">
        <f ca="1" t="shared" si="20"/>
        <v>0</v>
      </c>
      <c r="Y42" s="51">
        <f ca="1" t="shared" si="20"/>
        <v>0</v>
      </c>
      <c r="Z42" s="51">
        <f ca="1" t="shared" si="20"/>
        <v>0</v>
      </c>
      <c r="AA42" s="51">
        <f ca="1" t="shared" si="20"/>
        <v>0</v>
      </c>
      <c r="AB42" s="51">
        <f ca="1" t="shared" si="20"/>
        <v>0</v>
      </c>
      <c r="AC42" s="51">
        <f ca="1" t="shared" si="20"/>
        <v>0</v>
      </c>
      <c r="AD42" s="51">
        <f ca="1" t="shared" si="20"/>
        <v>0</v>
      </c>
      <c r="AE42" s="51">
        <f ca="1" t="shared" si="20"/>
        <v>0</v>
      </c>
      <c r="AF42" s="51">
        <f ca="1" t="shared" si="20"/>
        <v>0</v>
      </c>
      <c r="AG42" s="51">
        <f ca="1" t="shared" si="20"/>
        <v>0</v>
      </c>
      <c r="AH42" s="51">
        <f ca="1" t="shared" si="21"/>
        <v>0</v>
      </c>
      <c r="AI42" s="51">
        <f ca="1" t="shared" si="21"/>
        <v>0</v>
      </c>
      <c r="AJ42" s="51">
        <f ca="1" t="shared" si="21"/>
        <v>0.1</v>
      </c>
      <c r="AK42" s="51">
        <f ca="1" t="shared" si="21"/>
        <v>0.5</v>
      </c>
      <c r="AL42" s="51">
        <f ca="1" t="shared" si="21"/>
        <v>1</v>
      </c>
      <c r="AM42" s="51">
        <f ca="1" t="shared" si="21"/>
        <v>5</v>
      </c>
      <c r="AN42" s="51">
        <f ca="1" t="shared" si="21"/>
        <v>10</v>
      </c>
      <c r="AO42" s="51">
        <f ca="1" t="shared" si="21"/>
        <v>15</v>
      </c>
      <c r="AP42" s="51">
        <f ca="1" t="shared" si="21"/>
        <v>30</v>
      </c>
      <c r="AQ42" s="51">
        <f ca="1" t="shared" si="21"/>
        <v>48</v>
      </c>
      <c r="AR42" s="51">
        <f ca="1" t="shared" si="17"/>
        <v>72</v>
      </c>
      <c r="AS42" s="51">
        <f ca="1" t="shared" si="17"/>
        <v>108</v>
      </c>
      <c r="AT42" s="51">
        <f ca="1" t="shared" si="17"/>
        <v>135</v>
      </c>
      <c r="AU42" s="51">
        <f ca="1" t="shared" si="17"/>
        <v>141.75</v>
      </c>
      <c r="AV42" s="51">
        <f ca="1" t="shared" si="17"/>
        <v>148.8375</v>
      </c>
      <c r="AW42" s="51">
        <f ca="1" t="shared" si="17"/>
        <v>156.27937500000002</v>
      </c>
      <c r="AX42" s="51">
        <f ca="1" t="shared" si="17"/>
        <v>164.09334375</v>
      </c>
      <c r="AY42" s="51">
        <f ca="1" t="shared" si="17"/>
        <v>172.2980109375</v>
      </c>
    </row>
    <row r="43" spans="3:51" ht="12.75" outlineLevel="1">
      <c r="C43" s="50">
        <f t="shared" si="12"/>
        <v>30</v>
      </c>
      <c r="D43" s="51">
        <f ca="1" t="shared" si="18"/>
        <v>0</v>
      </c>
      <c r="E43" s="51">
        <f ca="1" t="shared" si="18"/>
        <v>0</v>
      </c>
      <c r="F43" s="51">
        <f ca="1" t="shared" si="18"/>
        <v>0</v>
      </c>
      <c r="G43" s="51">
        <f ca="1" t="shared" si="18"/>
        <v>0</v>
      </c>
      <c r="H43" s="51">
        <f ca="1" t="shared" si="18"/>
        <v>0</v>
      </c>
      <c r="I43" s="51">
        <f ca="1" t="shared" si="18"/>
        <v>0</v>
      </c>
      <c r="J43" s="51">
        <f ca="1" t="shared" si="18"/>
        <v>0</v>
      </c>
      <c r="K43" s="51">
        <f ca="1" t="shared" si="18"/>
        <v>0</v>
      </c>
      <c r="L43" s="51">
        <f ca="1" t="shared" si="18"/>
        <v>0</v>
      </c>
      <c r="M43" s="51">
        <f ca="1" t="shared" si="18"/>
        <v>0</v>
      </c>
      <c r="N43" s="51">
        <f ca="1" t="shared" si="19"/>
        <v>0</v>
      </c>
      <c r="O43" s="51">
        <f ca="1" t="shared" si="19"/>
        <v>0</v>
      </c>
      <c r="P43" s="51">
        <f ca="1" t="shared" si="19"/>
        <v>0</v>
      </c>
      <c r="Q43" s="51">
        <f ca="1" t="shared" si="19"/>
        <v>0</v>
      </c>
      <c r="R43" s="51">
        <f ca="1" t="shared" si="19"/>
        <v>0</v>
      </c>
      <c r="S43" s="51">
        <f ca="1" t="shared" si="19"/>
        <v>0</v>
      </c>
      <c r="T43" s="51">
        <f ca="1" t="shared" si="19"/>
        <v>0</v>
      </c>
      <c r="U43" s="51">
        <f ca="1" t="shared" si="19"/>
        <v>0</v>
      </c>
      <c r="V43" s="51">
        <f ca="1" t="shared" si="19"/>
        <v>0</v>
      </c>
      <c r="W43" s="51">
        <f ca="1" t="shared" si="19"/>
        <v>0</v>
      </c>
      <c r="X43" s="51">
        <f ca="1" t="shared" si="20"/>
        <v>0</v>
      </c>
      <c r="Y43" s="51">
        <f ca="1" t="shared" si="20"/>
        <v>0</v>
      </c>
      <c r="Z43" s="51">
        <f ca="1" t="shared" si="20"/>
        <v>0</v>
      </c>
      <c r="AA43" s="51">
        <f ca="1" t="shared" si="20"/>
        <v>0</v>
      </c>
      <c r="AB43" s="51">
        <f ca="1" t="shared" si="20"/>
        <v>0</v>
      </c>
      <c r="AC43" s="51">
        <f ca="1" t="shared" si="20"/>
        <v>0</v>
      </c>
      <c r="AD43" s="51">
        <f ca="1" t="shared" si="20"/>
        <v>0</v>
      </c>
      <c r="AE43" s="51">
        <f ca="1" t="shared" si="20"/>
        <v>0</v>
      </c>
      <c r="AF43" s="51">
        <f ca="1" t="shared" si="20"/>
        <v>0</v>
      </c>
      <c r="AG43" s="51">
        <f ca="1" t="shared" si="20"/>
        <v>0</v>
      </c>
      <c r="AH43" s="51">
        <f ca="1" t="shared" si="21"/>
        <v>0</v>
      </c>
      <c r="AI43" s="51">
        <f ca="1" t="shared" si="21"/>
        <v>0</v>
      </c>
      <c r="AJ43" s="51">
        <f ca="1" t="shared" si="21"/>
        <v>0</v>
      </c>
      <c r="AK43" s="51">
        <f ca="1" t="shared" si="21"/>
        <v>0.1</v>
      </c>
      <c r="AL43" s="51">
        <f ca="1" t="shared" si="21"/>
        <v>0.5</v>
      </c>
      <c r="AM43" s="51">
        <f ca="1" t="shared" si="21"/>
        <v>1</v>
      </c>
      <c r="AN43" s="51">
        <f ca="1" t="shared" si="21"/>
        <v>5</v>
      </c>
      <c r="AO43" s="51">
        <f ca="1" t="shared" si="21"/>
        <v>10</v>
      </c>
      <c r="AP43" s="51">
        <f ca="1" t="shared" si="21"/>
        <v>15</v>
      </c>
      <c r="AQ43" s="51">
        <f ca="1" t="shared" si="21"/>
        <v>30</v>
      </c>
      <c r="AR43" s="51">
        <f ca="1" t="shared" si="17"/>
        <v>48</v>
      </c>
      <c r="AS43" s="51">
        <f ca="1" t="shared" si="17"/>
        <v>72</v>
      </c>
      <c r="AT43" s="51">
        <f ca="1" t="shared" si="17"/>
        <v>108</v>
      </c>
      <c r="AU43" s="51">
        <f ca="1" t="shared" si="17"/>
        <v>135</v>
      </c>
      <c r="AV43" s="51">
        <f ca="1" t="shared" si="17"/>
        <v>141.75</v>
      </c>
      <c r="AW43" s="51">
        <f ca="1" t="shared" si="17"/>
        <v>148.8375</v>
      </c>
      <c r="AX43" s="51">
        <f ca="1" t="shared" si="17"/>
        <v>156.27937500000002</v>
      </c>
      <c r="AY43" s="51">
        <f ca="1" t="shared" si="17"/>
        <v>164.09334375</v>
      </c>
    </row>
    <row r="44" spans="3:51" ht="12.75" outlineLevel="1">
      <c r="C44" s="50">
        <f t="shared" si="12"/>
        <v>31</v>
      </c>
      <c r="D44" s="51">
        <f aca="true" ca="1" t="shared" si="22" ref="D44:M59">IF(ISNUMBER(OFFSET(D$10,0,-$C44)*VLOOKUP($C44,ChurnTable,2,0)),(OFFSET(D$10,0,-$C44)*VLOOKUP($C44,ChurnTable,2,0)),0)</f>
        <v>0</v>
      </c>
      <c r="E44" s="51">
        <f ca="1" t="shared" si="22"/>
        <v>0</v>
      </c>
      <c r="F44" s="51">
        <f ca="1" t="shared" si="22"/>
        <v>0</v>
      </c>
      <c r="G44" s="51">
        <f ca="1" t="shared" si="22"/>
        <v>0</v>
      </c>
      <c r="H44" s="51">
        <f ca="1" t="shared" si="22"/>
        <v>0</v>
      </c>
      <c r="I44" s="51">
        <f ca="1" t="shared" si="22"/>
        <v>0</v>
      </c>
      <c r="J44" s="51">
        <f ca="1" t="shared" si="22"/>
        <v>0</v>
      </c>
      <c r="K44" s="51">
        <f ca="1" t="shared" si="22"/>
        <v>0</v>
      </c>
      <c r="L44" s="51">
        <f ca="1" t="shared" si="22"/>
        <v>0</v>
      </c>
      <c r="M44" s="51">
        <f ca="1" t="shared" si="22"/>
        <v>0</v>
      </c>
      <c r="N44" s="51">
        <f aca="true" ca="1" t="shared" si="23" ref="N44:W59">IF(ISNUMBER(OFFSET(N$10,0,-$C44)*VLOOKUP($C44,ChurnTable,2,0)),(OFFSET(N$10,0,-$C44)*VLOOKUP($C44,ChurnTable,2,0)),0)</f>
        <v>0</v>
      </c>
      <c r="O44" s="51">
        <f ca="1" t="shared" si="23"/>
        <v>0</v>
      </c>
      <c r="P44" s="51">
        <f ca="1" t="shared" si="23"/>
        <v>0</v>
      </c>
      <c r="Q44" s="51">
        <f ca="1" t="shared" si="23"/>
        <v>0</v>
      </c>
      <c r="R44" s="51">
        <f ca="1" t="shared" si="23"/>
        <v>0</v>
      </c>
      <c r="S44" s="51">
        <f ca="1" t="shared" si="23"/>
        <v>0</v>
      </c>
      <c r="T44" s="51">
        <f ca="1" t="shared" si="23"/>
        <v>0</v>
      </c>
      <c r="U44" s="51">
        <f ca="1" t="shared" si="23"/>
        <v>0</v>
      </c>
      <c r="V44" s="51">
        <f ca="1" t="shared" si="23"/>
        <v>0</v>
      </c>
      <c r="W44" s="51">
        <f ca="1" t="shared" si="23"/>
        <v>0</v>
      </c>
      <c r="X44" s="51">
        <f aca="true" ca="1" t="shared" si="24" ref="X44:AG59">IF(ISNUMBER(OFFSET(X$10,0,-$C44)*VLOOKUP($C44,ChurnTable,2,0)),(OFFSET(X$10,0,-$C44)*VLOOKUP($C44,ChurnTable,2,0)),0)</f>
        <v>0</v>
      </c>
      <c r="Y44" s="51">
        <f ca="1" t="shared" si="24"/>
        <v>0</v>
      </c>
      <c r="Z44" s="51">
        <f ca="1" t="shared" si="24"/>
        <v>0</v>
      </c>
      <c r="AA44" s="51">
        <f ca="1" t="shared" si="24"/>
        <v>0</v>
      </c>
      <c r="AB44" s="51">
        <f ca="1" t="shared" si="24"/>
        <v>0</v>
      </c>
      <c r="AC44" s="51">
        <f ca="1" t="shared" si="24"/>
        <v>0</v>
      </c>
      <c r="AD44" s="51">
        <f ca="1" t="shared" si="24"/>
        <v>0</v>
      </c>
      <c r="AE44" s="51">
        <f ca="1" t="shared" si="24"/>
        <v>0</v>
      </c>
      <c r="AF44" s="51">
        <f ca="1" t="shared" si="24"/>
        <v>0</v>
      </c>
      <c r="AG44" s="51">
        <f ca="1" t="shared" si="24"/>
        <v>0</v>
      </c>
      <c r="AH44" s="51">
        <f aca="true" ca="1" t="shared" si="25" ref="AH44:AW59">IF(ISNUMBER(OFFSET(AH$10,0,-$C44)*VLOOKUP($C44,ChurnTable,2,0)),(OFFSET(AH$10,0,-$C44)*VLOOKUP($C44,ChurnTable,2,0)),0)</f>
        <v>0</v>
      </c>
      <c r="AI44" s="51">
        <f ca="1" t="shared" si="25"/>
        <v>0</v>
      </c>
      <c r="AJ44" s="51">
        <f ca="1" t="shared" si="25"/>
        <v>0</v>
      </c>
      <c r="AK44" s="51">
        <f ca="1" t="shared" si="25"/>
        <v>0</v>
      </c>
      <c r="AL44" s="51">
        <f ca="1" t="shared" si="25"/>
        <v>0.2</v>
      </c>
      <c r="AM44" s="51">
        <f ca="1" t="shared" si="25"/>
        <v>1</v>
      </c>
      <c r="AN44" s="51">
        <f ca="1" t="shared" si="25"/>
        <v>2</v>
      </c>
      <c r="AO44" s="51">
        <f ca="1" t="shared" si="25"/>
        <v>10</v>
      </c>
      <c r="AP44" s="51">
        <f ca="1" t="shared" si="25"/>
        <v>20</v>
      </c>
      <c r="AQ44" s="51">
        <f ca="1" t="shared" si="25"/>
        <v>30</v>
      </c>
      <c r="AR44" s="51">
        <f ca="1" t="shared" si="25"/>
        <v>60</v>
      </c>
      <c r="AS44" s="51">
        <f ca="1" t="shared" si="25"/>
        <v>96</v>
      </c>
      <c r="AT44" s="51">
        <f ca="1" t="shared" si="25"/>
        <v>144</v>
      </c>
      <c r="AU44" s="51">
        <f ca="1" t="shared" si="25"/>
        <v>216</v>
      </c>
      <c r="AV44" s="51">
        <f ca="1" t="shared" si="25"/>
        <v>270</v>
      </c>
      <c r="AW44" s="51">
        <f ca="1" t="shared" si="25"/>
        <v>283.5</v>
      </c>
      <c r="AX44" s="51">
        <f ca="1" t="shared" si="17"/>
        <v>297.675</v>
      </c>
      <c r="AY44" s="51">
        <f ca="1" t="shared" si="17"/>
        <v>312.55875000000003</v>
      </c>
    </row>
    <row r="45" spans="3:51" ht="12.75" outlineLevel="1">
      <c r="C45" s="50">
        <f t="shared" si="12"/>
        <v>32</v>
      </c>
      <c r="D45" s="51">
        <f ca="1" t="shared" si="22"/>
        <v>0</v>
      </c>
      <c r="E45" s="51">
        <f ca="1" t="shared" si="22"/>
        <v>0</v>
      </c>
      <c r="F45" s="51">
        <f ca="1" t="shared" si="22"/>
        <v>0</v>
      </c>
      <c r="G45" s="51">
        <f ca="1" t="shared" si="22"/>
        <v>0</v>
      </c>
      <c r="H45" s="51">
        <f ca="1" t="shared" si="22"/>
        <v>0</v>
      </c>
      <c r="I45" s="51">
        <f ca="1" t="shared" si="22"/>
        <v>0</v>
      </c>
      <c r="J45" s="51">
        <f ca="1" t="shared" si="22"/>
        <v>0</v>
      </c>
      <c r="K45" s="51">
        <f ca="1" t="shared" si="22"/>
        <v>0</v>
      </c>
      <c r="L45" s="51">
        <f ca="1" t="shared" si="22"/>
        <v>0</v>
      </c>
      <c r="M45" s="51">
        <f ca="1" t="shared" si="22"/>
        <v>0</v>
      </c>
      <c r="N45" s="51">
        <f ca="1" t="shared" si="23"/>
        <v>0</v>
      </c>
      <c r="O45" s="51">
        <f ca="1" t="shared" si="23"/>
        <v>0</v>
      </c>
      <c r="P45" s="51">
        <f ca="1" t="shared" si="23"/>
        <v>0</v>
      </c>
      <c r="Q45" s="51">
        <f ca="1" t="shared" si="23"/>
        <v>0</v>
      </c>
      <c r="R45" s="51">
        <f ca="1" t="shared" si="23"/>
        <v>0</v>
      </c>
      <c r="S45" s="51">
        <f ca="1" t="shared" si="23"/>
        <v>0</v>
      </c>
      <c r="T45" s="51">
        <f ca="1" t="shared" si="23"/>
        <v>0</v>
      </c>
      <c r="U45" s="51">
        <f ca="1" t="shared" si="23"/>
        <v>0</v>
      </c>
      <c r="V45" s="51">
        <f ca="1" t="shared" si="23"/>
        <v>0</v>
      </c>
      <c r="W45" s="51">
        <f ca="1" t="shared" si="23"/>
        <v>0</v>
      </c>
      <c r="X45" s="51">
        <f ca="1" t="shared" si="24"/>
        <v>0</v>
      </c>
      <c r="Y45" s="51">
        <f ca="1" t="shared" si="24"/>
        <v>0</v>
      </c>
      <c r="Z45" s="51">
        <f ca="1" t="shared" si="24"/>
        <v>0</v>
      </c>
      <c r="AA45" s="51">
        <f ca="1" t="shared" si="24"/>
        <v>0</v>
      </c>
      <c r="AB45" s="51">
        <f ca="1" t="shared" si="24"/>
        <v>0</v>
      </c>
      <c r="AC45" s="51">
        <f ca="1" t="shared" si="24"/>
        <v>0</v>
      </c>
      <c r="AD45" s="51">
        <f ca="1" t="shared" si="24"/>
        <v>0</v>
      </c>
      <c r="AE45" s="51">
        <f ca="1" t="shared" si="24"/>
        <v>0</v>
      </c>
      <c r="AF45" s="51">
        <f ca="1" t="shared" si="24"/>
        <v>0</v>
      </c>
      <c r="AG45" s="51">
        <f ca="1" t="shared" si="24"/>
        <v>0</v>
      </c>
      <c r="AH45" s="51">
        <f ca="1" t="shared" si="25"/>
        <v>0</v>
      </c>
      <c r="AI45" s="51">
        <f ca="1" t="shared" si="25"/>
        <v>0</v>
      </c>
      <c r="AJ45" s="51">
        <f ca="1" t="shared" si="25"/>
        <v>0</v>
      </c>
      <c r="AK45" s="51">
        <f ca="1" t="shared" si="25"/>
        <v>0</v>
      </c>
      <c r="AL45" s="51">
        <f ca="1" t="shared" si="25"/>
        <v>0</v>
      </c>
      <c r="AM45" s="51">
        <f ca="1" t="shared" si="25"/>
        <v>0.2</v>
      </c>
      <c r="AN45" s="51">
        <f ca="1" t="shared" si="25"/>
        <v>1</v>
      </c>
      <c r="AO45" s="51">
        <f ca="1" t="shared" si="25"/>
        <v>2</v>
      </c>
      <c r="AP45" s="51">
        <f ca="1" t="shared" si="25"/>
        <v>10</v>
      </c>
      <c r="AQ45" s="51">
        <f ca="1" t="shared" si="25"/>
        <v>20</v>
      </c>
      <c r="AR45" s="51">
        <f ca="1" t="shared" si="17"/>
        <v>30</v>
      </c>
      <c r="AS45" s="51">
        <f ca="1" t="shared" si="17"/>
        <v>60</v>
      </c>
      <c r="AT45" s="51">
        <f ca="1" t="shared" si="17"/>
        <v>96</v>
      </c>
      <c r="AU45" s="51">
        <f ca="1" t="shared" si="17"/>
        <v>144</v>
      </c>
      <c r="AV45" s="51">
        <f ca="1" t="shared" si="17"/>
        <v>216</v>
      </c>
      <c r="AW45" s="51">
        <f ca="1" t="shared" si="17"/>
        <v>270</v>
      </c>
      <c r="AX45" s="51">
        <f ca="1" t="shared" si="17"/>
        <v>283.5</v>
      </c>
      <c r="AY45" s="51">
        <f ca="1" t="shared" si="17"/>
        <v>297.675</v>
      </c>
    </row>
    <row r="46" spans="3:51" ht="12.75" outlineLevel="1">
      <c r="C46" s="50">
        <f t="shared" si="12"/>
        <v>33</v>
      </c>
      <c r="D46" s="51">
        <f ca="1" t="shared" si="22"/>
        <v>0</v>
      </c>
      <c r="E46" s="51">
        <f ca="1" t="shared" si="22"/>
        <v>0</v>
      </c>
      <c r="F46" s="51">
        <f ca="1" t="shared" si="22"/>
        <v>0</v>
      </c>
      <c r="G46" s="51">
        <f ca="1" t="shared" si="22"/>
        <v>0</v>
      </c>
      <c r="H46" s="51">
        <f ca="1" t="shared" si="22"/>
        <v>0</v>
      </c>
      <c r="I46" s="51">
        <f ca="1" t="shared" si="22"/>
        <v>0</v>
      </c>
      <c r="J46" s="51">
        <f ca="1" t="shared" si="22"/>
        <v>0</v>
      </c>
      <c r="K46" s="51">
        <f ca="1" t="shared" si="22"/>
        <v>0</v>
      </c>
      <c r="L46" s="51">
        <f ca="1" t="shared" si="22"/>
        <v>0</v>
      </c>
      <c r="M46" s="51">
        <f ca="1" t="shared" si="22"/>
        <v>0</v>
      </c>
      <c r="N46" s="51">
        <f ca="1" t="shared" si="23"/>
        <v>0</v>
      </c>
      <c r="O46" s="51">
        <f ca="1" t="shared" si="23"/>
        <v>0</v>
      </c>
      <c r="P46" s="51">
        <f ca="1" t="shared" si="23"/>
        <v>0</v>
      </c>
      <c r="Q46" s="51">
        <f ca="1" t="shared" si="23"/>
        <v>0</v>
      </c>
      <c r="R46" s="51">
        <f ca="1" t="shared" si="23"/>
        <v>0</v>
      </c>
      <c r="S46" s="51">
        <f ca="1" t="shared" si="23"/>
        <v>0</v>
      </c>
      <c r="T46" s="51">
        <f ca="1" t="shared" si="23"/>
        <v>0</v>
      </c>
      <c r="U46" s="51">
        <f ca="1" t="shared" si="23"/>
        <v>0</v>
      </c>
      <c r="V46" s="51">
        <f ca="1" t="shared" si="23"/>
        <v>0</v>
      </c>
      <c r="W46" s="51">
        <f ca="1" t="shared" si="23"/>
        <v>0</v>
      </c>
      <c r="X46" s="51">
        <f ca="1" t="shared" si="24"/>
        <v>0</v>
      </c>
      <c r="Y46" s="51">
        <f ca="1" t="shared" si="24"/>
        <v>0</v>
      </c>
      <c r="Z46" s="51">
        <f ca="1" t="shared" si="24"/>
        <v>0</v>
      </c>
      <c r="AA46" s="51">
        <f ca="1" t="shared" si="24"/>
        <v>0</v>
      </c>
      <c r="AB46" s="51">
        <f ca="1" t="shared" si="24"/>
        <v>0</v>
      </c>
      <c r="AC46" s="51">
        <f ca="1" t="shared" si="24"/>
        <v>0</v>
      </c>
      <c r="AD46" s="51">
        <f ca="1" t="shared" si="24"/>
        <v>0</v>
      </c>
      <c r="AE46" s="51">
        <f ca="1" t="shared" si="24"/>
        <v>0</v>
      </c>
      <c r="AF46" s="51">
        <f ca="1" t="shared" si="24"/>
        <v>0</v>
      </c>
      <c r="AG46" s="51">
        <f ca="1" t="shared" si="24"/>
        <v>0</v>
      </c>
      <c r="AH46" s="51">
        <f ca="1" t="shared" si="25"/>
        <v>0</v>
      </c>
      <c r="AI46" s="51">
        <f ca="1" t="shared" si="25"/>
        <v>0</v>
      </c>
      <c r="AJ46" s="51">
        <f ca="1" t="shared" si="25"/>
        <v>0</v>
      </c>
      <c r="AK46" s="51">
        <f ca="1" t="shared" si="25"/>
        <v>0</v>
      </c>
      <c r="AL46" s="51">
        <f ca="1" t="shared" si="25"/>
        <v>0</v>
      </c>
      <c r="AM46" s="51">
        <f ca="1" t="shared" si="25"/>
        <v>0</v>
      </c>
      <c r="AN46" s="51">
        <f ca="1" t="shared" si="25"/>
        <v>0.2</v>
      </c>
      <c r="AO46" s="51">
        <f ca="1" t="shared" si="25"/>
        <v>1</v>
      </c>
      <c r="AP46" s="51">
        <f ca="1" t="shared" si="25"/>
        <v>2</v>
      </c>
      <c r="AQ46" s="51">
        <f ca="1" t="shared" si="25"/>
        <v>10</v>
      </c>
      <c r="AR46" s="51">
        <f aca="true" ca="1" t="shared" si="26" ref="AR46:AY61">IF(ISNUMBER(OFFSET(AR$10,0,-$C46)*VLOOKUP($C46,ChurnTable,2,0)),(OFFSET(AR$10,0,-$C46)*VLOOKUP($C46,ChurnTable,2,0)),0)</f>
        <v>20</v>
      </c>
      <c r="AS46" s="51">
        <f ca="1" t="shared" si="26"/>
        <v>30</v>
      </c>
      <c r="AT46" s="51">
        <f ca="1" t="shared" si="26"/>
        <v>60</v>
      </c>
      <c r="AU46" s="51">
        <f ca="1" t="shared" si="26"/>
        <v>96</v>
      </c>
      <c r="AV46" s="51">
        <f ca="1" t="shared" si="26"/>
        <v>144</v>
      </c>
      <c r="AW46" s="51">
        <f ca="1" t="shared" si="26"/>
        <v>216</v>
      </c>
      <c r="AX46" s="51">
        <f ca="1" t="shared" si="26"/>
        <v>270</v>
      </c>
      <c r="AY46" s="51">
        <f ca="1" t="shared" si="26"/>
        <v>283.5</v>
      </c>
    </row>
    <row r="47" spans="3:51" ht="12.75" outlineLevel="1">
      <c r="C47" s="50">
        <f t="shared" si="12"/>
        <v>34</v>
      </c>
      <c r="D47" s="51">
        <f ca="1" t="shared" si="22"/>
        <v>0</v>
      </c>
      <c r="E47" s="51">
        <f ca="1" t="shared" si="22"/>
        <v>0</v>
      </c>
      <c r="F47" s="51">
        <f ca="1" t="shared" si="22"/>
        <v>0</v>
      </c>
      <c r="G47" s="51">
        <f ca="1" t="shared" si="22"/>
        <v>0</v>
      </c>
      <c r="H47" s="51">
        <f ca="1" t="shared" si="22"/>
        <v>0</v>
      </c>
      <c r="I47" s="51">
        <f ca="1" t="shared" si="22"/>
        <v>0</v>
      </c>
      <c r="J47" s="51">
        <f ca="1" t="shared" si="22"/>
        <v>0</v>
      </c>
      <c r="K47" s="51">
        <f ca="1" t="shared" si="22"/>
        <v>0</v>
      </c>
      <c r="L47" s="51">
        <f ca="1" t="shared" si="22"/>
        <v>0</v>
      </c>
      <c r="M47" s="51">
        <f ca="1" t="shared" si="22"/>
        <v>0</v>
      </c>
      <c r="N47" s="51">
        <f ca="1" t="shared" si="23"/>
        <v>0</v>
      </c>
      <c r="O47" s="51">
        <f ca="1" t="shared" si="23"/>
        <v>0</v>
      </c>
      <c r="P47" s="51">
        <f ca="1" t="shared" si="23"/>
        <v>0</v>
      </c>
      <c r="Q47" s="51">
        <f ca="1" t="shared" si="23"/>
        <v>0</v>
      </c>
      <c r="R47" s="51">
        <f ca="1" t="shared" si="23"/>
        <v>0</v>
      </c>
      <c r="S47" s="51">
        <f ca="1" t="shared" si="23"/>
        <v>0</v>
      </c>
      <c r="T47" s="51">
        <f ca="1" t="shared" si="23"/>
        <v>0</v>
      </c>
      <c r="U47" s="51">
        <f ca="1" t="shared" si="23"/>
        <v>0</v>
      </c>
      <c r="V47" s="51">
        <f ca="1" t="shared" si="23"/>
        <v>0</v>
      </c>
      <c r="W47" s="51">
        <f ca="1" t="shared" si="23"/>
        <v>0</v>
      </c>
      <c r="X47" s="51">
        <f ca="1" t="shared" si="24"/>
        <v>0</v>
      </c>
      <c r="Y47" s="51">
        <f ca="1" t="shared" si="24"/>
        <v>0</v>
      </c>
      <c r="Z47" s="51">
        <f ca="1" t="shared" si="24"/>
        <v>0</v>
      </c>
      <c r="AA47" s="51">
        <f ca="1" t="shared" si="24"/>
        <v>0</v>
      </c>
      <c r="AB47" s="51">
        <f ca="1" t="shared" si="24"/>
        <v>0</v>
      </c>
      <c r="AC47" s="51">
        <f ca="1" t="shared" si="24"/>
        <v>0</v>
      </c>
      <c r="AD47" s="51">
        <f ca="1" t="shared" si="24"/>
        <v>0</v>
      </c>
      <c r="AE47" s="51">
        <f ca="1" t="shared" si="24"/>
        <v>0</v>
      </c>
      <c r="AF47" s="51">
        <f ca="1" t="shared" si="24"/>
        <v>0</v>
      </c>
      <c r="AG47" s="51">
        <f ca="1" t="shared" si="24"/>
        <v>0</v>
      </c>
      <c r="AH47" s="51">
        <f ca="1" t="shared" si="25"/>
        <v>0</v>
      </c>
      <c r="AI47" s="51">
        <f ca="1" t="shared" si="25"/>
        <v>0</v>
      </c>
      <c r="AJ47" s="51">
        <f ca="1" t="shared" si="25"/>
        <v>0</v>
      </c>
      <c r="AK47" s="51">
        <f ca="1" t="shared" si="25"/>
        <v>0</v>
      </c>
      <c r="AL47" s="51">
        <f ca="1" t="shared" si="25"/>
        <v>0</v>
      </c>
      <c r="AM47" s="51">
        <f ca="1" t="shared" si="25"/>
        <v>0</v>
      </c>
      <c r="AN47" s="51">
        <f ca="1" t="shared" si="25"/>
        <v>0</v>
      </c>
      <c r="AO47" s="51">
        <f ca="1" t="shared" si="25"/>
        <v>0.3</v>
      </c>
      <c r="AP47" s="51">
        <f ca="1" t="shared" si="25"/>
        <v>1.5</v>
      </c>
      <c r="AQ47" s="51">
        <f ca="1" t="shared" si="25"/>
        <v>3</v>
      </c>
      <c r="AR47" s="51">
        <f ca="1" t="shared" si="26"/>
        <v>15</v>
      </c>
      <c r="AS47" s="51">
        <f ca="1" t="shared" si="26"/>
        <v>30</v>
      </c>
      <c r="AT47" s="51">
        <f ca="1" t="shared" si="26"/>
        <v>45</v>
      </c>
      <c r="AU47" s="51">
        <f ca="1" t="shared" si="26"/>
        <v>90</v>
      </c>
      <c r="AV47" s="51">
        <f ca="1" t="shared" si="26"/>
        <v>144</v>
      </c>
      <c r="AW47" s="51">
        <f ca="1" t="shared" si="26"/>
        <v>216</v>
      </c>
      <c r="AX47" s="51">
        <f ca="1" t="shared" si="26"/>
        <v>324</v>
      </c>
      <c r="AY47" s="51">
        <f ca="1" t="shared" si="26"/>
        <v>405</v>
      </c>
    </row>
    <row r="48" spans="3:51" ht="12.75" outlineLevel="1">
      <c r="C48" s="50">
        <f t="shared" si="12"/>
        <v>35</v>
      </c>
      <c r="D48" s="51">
        <f ca="1" t="shared" si="22"/>
        <v>0</v>
      </c>
      <c r="E48" s="51">
        <f ca="1" t="shared" si="22"/>
        <v>0</v>
      </c>
      <c r="F48" s="51">
        <f ca="1" t="shared" si="22"/>
        <v>0</v>
      </c>
      <c r="G48" s="51">
        <f ca="1" t="shared" si="22"/>
        <v>0</v>
      </c>
      <c r="H48" s="51">
        <f ca="1" t="shared" si="22"/>
        <v>0</v>
      </c>
      <c r="I48" s="51">
        <f ca="1" t="shared" si="22"/>
        <v>0</v>
      </c>
      <c r="J48" s="51">
        <f ca="1" t="shared" si="22"/>
        <v>0</v>
      </c>
      <c r="K48" s="51">
        <f ca="1" t="shared" si="22"/>
        <v>0</v>
      </c>
      <c r="L48" s="51">
        <f ca="1" t="shared" si="22"/>
        <v>0</v>
      </c>
      <c r="M48" s="51">
        <f ca="1" t="shared" si="22"/>
        <v>0</v>
      </c>
      <c r="N48" s="51">
        <f ca="1" t="shared" si="23"/>
        <v>0</v>
      </c>
      <c r="O48" s="51">
        <f ca="1" t="shared" si="23"/>
        <v>0</v>
      </c>
      <c r="P48" s="51">
        <f ca="1" t="shared" si="23"/>
        <v>0</v>
      </c>
      <c r="Q48" s="51">
        <f ca="1" t="shared" si="23"/>
        <v>0</v>
      </c>
      <c r="R48" s="51">
        <f ca="1" t="shared" si="23"/>
        <v>0</v>
      </c>
      <c r="S48" s="51">
        <f ca="1" t="shared" si="23"/>
        <v>0</v>
      </c>
      <c r="T48" s="51">
        <f ca="1" t="shared" si="23"/>
        <v>0</v>
      </c>
      <c r="U48" s="51">
        <f ca="1" t="shared" si="23"/>
        <v>0</v>
      </c>
      <c r="V48" s="51">
        <f ca="1" t="shared" si="23"/>
        <v>0</v>
      </c>
      <c r="W48" s="51">
        <f ca="1" t="shared" si="23"/>
        <v>0</v>
      </c>
      <c r="X48" s="51">
        <f ca="1" t="shared" si="24"/>
        <v>0</v>
      </c>
      <c r="Y48" s="51">
        <f ca="1" t="shared" si="24"/>
        <v>0</v>
      </c>
      <c r="Z48" s="51">
        <f ca="1" t="shared" si="24"/>
        <v>0</v>
      </c>
      <c r="AA48" s="51">
        <f ca="1" t="shared" si="24"/>
        <v>0</v>
      </c>
      <c r="AB48" s="51">
        <f ca="1" t="shared" si="24"/>
        <v>0</v>
      </c>
      <c r="AC48" s="51">
        <f ca="1" t="shared" si="24"/>
        <v>0</v>
      </c>
      <c r="AD48" s="51">
        <f ca="1" t="shared" si="24"/>
        <v>0</v>
      </c>
      <c r="AE48" s="51">
        <f ca="1" t="shared" si="24"/>
        <v>0</v>
      </c>
      <c r="AF48" s="51">
        <f ca="1" t="shared" si="24"/>
        <v>0</v>
      </c>
      <c r="AG48" s="51">
        <f ca="1" t="shared" si="24"/>
        <v>0</v>
      </c>
      <c r="AH48" s="51">
        <f ca="1" t="shared" si="25"/>
        <v>0</v>
      </c>
      <c r="AI48" s="51">
        <f ca="1" t="shared" si="25"/>
        <v>0</v>
      </c>
      <c r="AJ48" s="51">
        <f ca="1" t="shared" si="25"/>
        <v>0</v>
      </c>
      <c r="AK48" s="51">
        <f ca="1" t="shared" si="25"/>
        <v>0</v>
      </c>
      <c r="AL48" s="51">
        <f ca="1" t="shared" si="25"/>
        <v>0</v>
      </c>
      <c r="AM48" s="51">
        <f ca="1" t="shared" si="25"/>
        <v>0</v>
      </c>
      <c r="AN48" s="51">
        <f ca="1" t="shared" si="25"/>
        <v>0</v>
      </c>
      <c r="AO48" s="51">
        <f ca="1" t="shared" si="25"/>
        <v>0</v>
      </c>
      <c r="AP48" s="51">
        <f ca="1" t="shared" si="25"/>
        <v>0.3</v>
      </c>
      <c r="AQ48" s="51">
        <f ca="1" t="shared" si="25"/>
        <v>1.5</v>
      </c>
      <c r="AR48" s="51">
        <f ca="1" t="shared" si="26"/>
        <v>3</v>
      </c>
      <c r="AS48" s="51">
        <f ca="1" t="shared" si="26"/>
        <v>15</v>
      </c>
      <c r="AT48" s="51">
        <f ca="1" t="shared" si="26"/>
        <v>30</v>
      </c>
      <c r="AU48" s="51">
        <f ca="1" t="shared" si="26"/>
        <v>45</v>
      </c>
      <c r="AV48" s="51">
        <f ca="1" t="shared" si="26"/>
        <v>90</v>
      </c>
      <c r="AW48" s="51">
        <f ca="1" t="shared" si="26"/>
        <v>144</v>
      </c>
      <c r="AX48" s="51">
        <f ca="1" t="shared" si="26"/>
        <v>216</v>
      </c>
      <c r="AY48" s="51">
        <f ca="1" t="shared" si="26"/>
        <v>324</v>
      </c>
    </row>
    <row r="49" spans="3:51" ht="12.75" outlineLevel="1">
      <c r="C49" s="50">
        <f>C48+1</f>
        <v>36</v>
      </c>
      <c r="D49" s="51">
        <f ca="1" t="shared" si="22"/>
        <v>0</v>
      </c>
      <c r="E49" s="51">
        <f ca="1" t="shared" si="22"/>
        <v>0</v>
      </c>
      <c r="F49" s="51">
        <f ca="1" t="shared" si="22"/>
        <v>0</v>
      </c>
      <c r="G49" s="51">
        <f ca="1" t="shared" si="22"/>
        <v>0</v>
      </c>
      <c r="H49" s="51">
        <f ca="1" t="shared" si="22"/>
        <v>0</v>
      </c>
      <c r="I49" s="51">
        <f ca="1" t="shared" si="22"/>
        <v>0</v>
      </c>
      <c r="J49" s="51">
        <f ca="1" t="shared" si="22"/>
        <v>0</v>
      </c>
      <c r="K49" s="51">
        <f ca="1" t="shared" si="22"/>
        <v>0</v>
      </c>
      <c r="L49" s="51">
        <f ca="1" t="shared" si="22"/>
        <v>0</v>
      </c>
      <c r="M49" s="51">
        <f ca="1" t="shared" si="22"/>
        <v>0</v>
      </c>
      <c r="N49" s="51">
        <f ca="1" t="shared" si="23"/>
        <v>0</v>
      </c>
      <c r="O49" s="51">
        <f ca="1" t="shared" si="23"/>
        <v>0</v>
      </c>
      <c r="P49" s="51">
        <f ca="1" t="shared" si="23"/>
        <v>0</v>
      </c>
      <c r="Q49" s="51">
        <f ca="1" t="shared" si="23"/>
        <v>0</v>
      </c>
      <c r="R49" s="51">
        <f ca="1" t="shared" si="23"/>
        <v>0</v>
      </c>
      <c r="S49" s="51">
        <f ca="1" t="shared" si="23"/>
        <v>0</v>
      </c>
      <c r="T49" s="51">
        <f ca="1" t="shared" si="23"/>
        <v>0</v>
      </c>
      <c r="U49" s="51">
        <f ca="1" t="shared" si="23"/>
        <v>0</v>
      </c>
      <c r="V49" s="51">
        <f ca="1" t="shared" si="23"/>
        <v>0</v>
      </c>
      <c r="W49" s="51">
        <f ca="1" t="shared" si="23"/>
        <v>0</v>
      </c>
      <c r="X49" s="51">
        <f ca="1" t="shared" si="24"/>
        <v>0</v>
      </c>
      <c r="Y49" s="51">
        <f ca="1" t="shared" si="24"/>
        <v>0</v>
      </c>
      <c r="Z49" s="51">
        <f ca="1" t="shared" si="24"/>
        <v>0</v>
      </c>
      <c r="AA49" s="51">
        <f ca="1" t="shared" si="24"/>
        <v>0</v>
      </c>
      <c r="AB49" s="51">
        <f ca="1" t="shared" si="24"/>
        <v>0</v>
      </c>
      <c r="AC49" s="51">
        <f ca="1" t="shared" si="24"/>
        <v>0</v>
      </c>
      <c r="AD49" s="51">
        <f ca="1" t="shared" si="24"/>
        <v>0</v>
      </c>
      <c r="AE49" s="51">
        <f ca="1" t="shared" si="24"/>
        <v>0</v>
      </c>
      <c r="AF49" s="51">
        <f ca="1" t="shared" si="24"/>
        <v>0</v>
      </c>
      <c r="AG49" s="51">
        <f ca="1" t="shared" si="24"/>
        <v>0</v>
      </c>
      <c r="AH49" s="51">
        <f ca="1" t="shared" si="25"/>
        <v>0</v>
      </c>
      <c r="AI49" s="51">
        <f ca="1" t="shared" si="25"/>
        <v>0</v>
      </c>
      <c r="AJ49" s="51">
        <f ca="1" t="shared" si="25"/>
        <v>0</v>
      </c>
      <c r="AK49" s="51">
        <f ca="1" t="shared" si="25"/>
        <v>0</v>
      </c>
      <c r="AL49" s="51">
        <f ca="1" t="shared" si="25"/>
        <v>0</v>
      </c>
      <c r="AM49" s="51">
        <f ca="1" t="shared" si="25"/>
        <v>0</v>
      </c>
      <c r="AN49" s="51">
        <f ca="1" t="shared" si="25"/>
        <v>0</v>
      </c>
      <c r="AO49" s="51">
        <f ca="1" t="shared" si="25"/>
        <v>0</v>
      </c>
      <c r="AP49" s="51">
        <f ca="1" t="shared" si="25"/>
        <v>0</v>
      </c>
      <c r="AQ49" s="51">
        <f ca="1" t="shared" si="25"/>
        <v>0.3</v>
      </c>
      <c r="AR49" s="51">
        <f ca="1" t="shared" si="26"/>
        <v>1.5</v>
      </c>
      <c r="AS49" s="51">
        <f ca="1" t="shared" si="26"/>
        <v>3</v>
      </c>
      <c r="AT49" s="51">
        <f ca="1" t="shared" si="26"/>
        <v>15</v>
      </c>
      <c r="AU49" s="51">
        <f ca="1" t="shared" si="26"/>
        <v>30</v>
      </c>
      <c r="AV49" s="51">
        <f ca="1" t="shared" si="26"/>
        <v>45</v>
      </c>
      <c r="AW49" s="51">
        <f ca="1" t="shared" si="26"/>
        <v>90</v>
      </c>
      <c r="AX49" s="51">
        <f ca="1" t="shared" si="26"/>
        <v>144</v>
      </c>
      <c r="AY49" s="51">
        <f ca="1" t="shared" si="26"/>
        <v>216</v>
      </c>
    </row>
    <row r="50" spans="3:51" ht="12.75" outlineLevel="1">
      <c r="C50" s="50">
        <f>C49+1</f>
        <v>37</v>
      </c>
      <c r="D50" s="51">
        <f ca="1" t="shared" si="22"/>
        <v>0</v>
      </c>
      <c r="E50" s="51">
        <f ca="1" t="shared" si="22"/>
        <v>0</v>
      </c>
      <c r="F50" s="51">
        <f ca="1" t="shared" si="22"/>
        <v>0</v>
      </c>
      <c r="G50" s="51">
        <f ca="1" t="shared" si="22"/>
        <v>0</v>
      </c>
      <c r="H50" s="51">
        <f ca="1" t="shared" si="22"/>
        <v>0</v>
      </c>
      <c r="I50" s="51">
        <f ca="1" t="shared" si="22"/>
        <v>0</v>
      </c>
      <c r="J50" s="51">
        <f ca="1" t="shared" si="22"/>
        <v>0</v>
      </c>
      <c r="K50" s="51">
        <f ca="1" t="shared" si="22"/>
        <v>0</v>
      </c>
      <c r="L50" s="51">
        <f ca="1" t="shared" si="22"/>
        <v>0</v>
      </c>
      <c r="M50" s="51">
        <f ca="1" t="shared" si="22"/>
        <v>0</v>
      </c>
      <c r="N50" s="51">
        <f ca="1" t="shared" si="23"/>
        <v>0</v>
      </c>
      <c r="O50" s="51">
        <f ca="1" t="shared" si="23"/>
        <v>0</v>
      </c>
      <c r="P50" s="51">
        <f ca="1" t="shared" si="23"/>
        <v>0</v>
      </c>
      <c r="Q50" s="51">
        <f ca="1" t="shared" si="23"/>
        <v>0</v>
      </c>
      <c r="R50" s="51">
        <f ca="1" t="shared" si="23"/>
        <v>0</v>
      </c>
      <c r="S50" s="51">
        <f ca="1" t="shared" si="23"/>
        <v>0</v>
      </c>
      <c r="T50" s="51">
        <f ca="1" t="shared" si="23"/>
        <v>0</v>
      </c>
      <c r="U50" s="51">
        <f ca="1" t="shared" si="23"/>
        <v>0</v>
      </c>
      <c r="V50" s="51">
        <f ca="1" t="shared" si="23"/>
        <v>0</v>
      </c>
      <c r="W50" s="51">
        <f ca="1" t="shared" si="23"/>
        <v>0</v>
      </c>
      <c r="X50" s="51">
        <f ca="1" t="shared" si="24"/>
        <v>0</v>
      </c>
      <c r="Y50" s="51">
        <f ca="1" t="shared" si="24"/>
        <v>0</v>
      </c>
      <c r="Z50" s="51">
        <f ca="1" t="shared" si="24"/>
        <v>0</v>
      </c>
      <c r="AA50" s="51">
        <f ca="1" t="shared" si="24"/>
        <v>0</v>
      </c>
      <c r="AB50" s="51">
        <f ca="1" t="shared" si="24"/>
        <v>0</v>
      </c>
      <c r="AC50" s="51">
        <f ca="1" t="shared" si="24"/>
        <v>0</v>
      </c>
      <c r="AD50" s="51">
        <f ca="1" t="shared" si="24"/>
        <v>0</v>
      </c>
      <c r="AE50" s="51">
        <f ca="1" t="shared" si="24"/>
        <v>0</v>
      </c>
      <c r="AF50" s="51">
        <f ca="1" t="shared" si="24"/>
        <v>0</v>
      </c>
      <c r="AG50" s="51">
        <f ca="1" t="shared" si="24"/>
        <v>0</v>
      </c>
      <c r="AH50" s="51">
        <f ca="1" t="shared" si="25"/>
        <v>0</v>
      </c>
      <c r="AI50" s="51">
        <f ca="1" t="shared" si="25"/>
        <v>0</v>
      </c>
      <c r="AJ50" s="51">
        <f ca="1" t="shared" si="25"/>
        <v>0</v>
      </c>
      <c r="AK50" s="51">
        <f ca="1" t="shared" si="25"/>
        <v>0</v>
      </c>
      <c r="AL50" s="51">
        <f ca="1" t="shared" si="25"/>
        <v>0</v>
      </c>
      <c r="AM50" s="51">
        <f ca="1" t="shared" si="25"/>
        <v>0</v>
      </c>
      <c r="AN50" s="51">
        <f ca="1" t="shared" si="25"/>
        <v>0</v>
      </c>
      <c r="AO50" s="51">
        <f ca="1" t="shared" si="25"/>
        <v>0</v>
      </c>
      <c r="AP50" s="51">
        <f ca="1" t="shared" si="25"/>
        <v>0</v>
      </c>
      <c r="AQ50" s="51">
        <f ca="1" t="shared" si="25"/>
        <v>0</v>
      </c>
      <c r="AR50" s="51">
        <f ca="1" t="shared" si="26"/>
        <v>0.3</v>
      </c>
      <c r="AS50" s="51">
        <f ca="1" t="shared" si="26"/>
        <v>1.5</v>
      </c>
      <c r="AT50" s="51">
        <f ca="1" t="shared" si="26"/>
        <v>3</v>
      </c>
      <c r="AU50" s="51">
        <f ca="1" t="shared" si="26"/>
        <v>15</v>
      </c>
      <c r="AV50" s="51">
        <f ca="1" t="shared" si="26"/>
        <v>30</v>
      </c>
      <c r="AW50" s="51">
        <f ca="1" t="shared" si="26"/>
        <v>45</v>
      </c>
      <c r="AX50" s="51">
        <f ca="1" t="shared" si="26"/>
        <v>90</v>
      </c>
      <c r="AY50" s="51">
        <f ca="1" t="shared" si="26"/>
        <v>144</v>
      </c>
    </row>
    <row r="51" spans="3:51" ht="12.75" outlineLevel="1">
      <c r="C51" s="50">
        <f>C50+1</f>
        <v>38</v>
      </c>
      <c r="D51" s="51">
        <f ca="1" t="shared" si="22"/>
        <v>0</v>
      </c>
      <c r="E51" s="51">
        <f ca="1" t="shared" si="22"/>
        <v>0</v>
      </c>
      <c r="F51" s="51">
        <f ca="1" t="shared" si="22"/>
        <v>0</v>
      </c>
      <c r="G51" s="51">
        <f ca="1" t="shared" si="22"/>
        <v>0</v>
      </c>
      <c r="H51" s="51">
        <f ca="1" t="shared" si="22"/>
        <v>0</v>
      </c>
      <c r="I51" s="51">
        <f ca="1" t="shared" si="22"/>
        <v>0</v>
      </c>
      <c r="J51" s="51">
        <f ca="1" t="shared" si="22"/>
        <v>0</v>
      </c>
      <c r="K51" s="51">
        <f ca="1" t="shared" si="22"/>
        <v>0</v>
      </c>
      <c r="L51" s="51">
        <f ca="1" t="shared" si="22"/>
        <v>0</v>
      </c>
      <c r="M51" s="51">
        <f ca="1" t="shared" si="22"/>
        <v>0</v>
      </c>
      <c r="N51" s="51">
        <f ca="1" t="shared" si="23"/>
        <v>0</v>
      </c>
      <c r="O51" s="51">
        <f ca="1" t="shared" si="23"/>
        <v>0</v>
      </c>
      <c r="P51" s="51">
        <f ca="1" t="shared" si="23"/>
        <v>0</v>
      </c>
      <c r="Q51" s="51">
        <f ca="1" t="shared" si="23"/>
        <v>0</v>
      </c>
      <c r="R51" s="51">
        <f ca="1" t="shared" si="23"/>
        <v>0</v>
      </c>
      <c r="S51" s="51">
        <f ca="1" t="shared" si="23"/>
        <v>0</v>
      </c>
      <c r="T51" s="51">
        <f ca="1" t="shared" si="23"/>
        <v>0</v>
      </c>
      <c r="U51" s="51">
        <f ca="1" t="shared" si="23"/>
        <v>0</v>
      </c>
      <c r="V51" s="51">
        <f ca="1" t="shared" si="23"/>
        <v>0</v>
      </c>
      <c r="W51" s="51">
        <f ca="1" t="shared" si="23"/>
        <v>0</v>
      </c>
      <c r="X51" s="51">
        <f ca="1" t="shared" si="24"/>
        <v>0</v>
      </c>
      <c r="Y51" s="51">
        <f ca="1" t="shared" si="24"/>
        <v>0</v>
      </c>
      <c r="Z51" s="51">
        <f ca="1" t="shared" si="24"/>
        <v>0</v>
      </c>
      <c r="AA51" s="51">
        <f ca="1" t="shared" si="24"/>
        <v>0</v>
      </c>
      <c r="AB51" s="51">
        <f ca="1" t="shared" si="24"/>
        <v>0</v>
      </c>
      <c r="AC51" s="51">
        <f ca="1" t="shared" si="24"/>
        <v>0</v>
      </c>
      <c r="AD51" s="51">
        <f ca="1" t="shared" si="24"/>
        <v>0</v>
      </c>
      <c r="AE51" s="51">
        <f ca="1" t="shared" si="24"/>
        <v>0</v>
      </c>
      <c r="AF51" s="51">
        <f ca="1" t="shared" si="24"/>
        <v>0</v>
      </c>
      <c r="AG51" s="51">
        <f ca="1" t="shared" si="24"/>
        <v>0</v>
      </c>
      <c r="AH51" s="51">
        <f ca="1" t="shared" si="25"/>
        <v>0</v>
      </c>
      <c r="AI51" s="51">
        <f ca="1" t="shared" si="25"/>
        <v>0</v>
      </c>
      <c r="AJ51" s="51">
        <f ca="1" t="shared" si="25"/>
        <v>0</v>
      </c>
      <c r="AK51" s="51">
        <f ca="1" t="shared" si="25"/>
        <v>0</v>
      </c>
      <c r="AL51" s="51">
        <f ca="1" t="shared" si="25"/>
        <v>0</v>
      </c>
      <c r="AM51" s="51">
        <f ca="1" t="shared" si="25"/>
        <v>0</v>
      </c>
      <c r="AN51" s="51">
        <f ca="1" t="shared" si="25"/>
        <v>0</v>
      </c>
      <c r="AO51" s="51">
        <f ca="1" t="shared" si="25"/>
        <v>0</v>
      </c>
      <c r="AP51" s="51">
        <f ca="1" t="shared" si="25"/>
        <v>0</v>
      </c>
      <c r="AQ51" s="51">
        <f ca="1" t="shared" si="25"/>
        <v>0</v>
      </c>
      <c r="AR51" s="51">
        <f ca="1" t="shared" si="26"/>
        <v>0</v>
      </c>
      <c r="AS51" s="51">
        <f ca="1" t="shared" si="26"/>
        <v>0.3</v>
      </c>
      <c r="AT51" s="51">
        <f ca="1" t="shared" si="26"/>
        <v>1.5</v>
      </c>
      <c r="AU51" s="51">
        <f ca="1" t="shared" si="26"/>
        <v>3</v>
      </c>
      <c r="AV51" s="51">
        <f ca="1" t="shared" si="26"/>
        <v>15</v>
      </c>
      <c r="AW51" s="51">
        <f ca="1" t="shared" si="26"/>
        <v>30</v>
      </c>
      <c r="AX51" s="51">
        <f ca="1" t="shared" si="26"/>
        <v>45</v>
      </c>
      <c r="AY51" s="51">
        <f ca="1" t="shared" si="26"/>
        <v>90</v>
      </c>
    </row>
    <row r="52" spans="3:51" ht="12.75" outlineLevel="1">
      <c r="C52" s="50">
        <f>C51+1</f>
        <v>39</v>
      </c>
      <c r="D52" s="51">
        <f ca="1" t="shared" si="22"/>
        <v>0</v>
      </c>
      <c r="E52" s="51">
        <f ca="1" t="shared" si="22"/>
        <v>0</v>
      </c>
      <c r="F52" s="51">
        <f ca="1" t="shared" si="22"/>
        <v>0</v>
      </c>
      <c r="G52" s="51">
        <f ca="1" t="shared" si="22"/>
        <v>0</v>
      </c>
      <c r="H52" s="51">
        <f ca="1" t="shared" si="22"/>
        <v>0</v>
      </c>
      <c r="I52" s="51">
        <f ca="1" t="shared" si="22"/>
        <v>0</v>
      </c>
      <c r="J52" s="51">
        <f ca="1" t="shared" si="22"/>
        <v>0</v>
      </c>
      <c r="K52" s="51">
        <f ca="1" t="shared" si="22"/>
        <v>0</v>
      </c>
      <c r="L52" s="51">
        <f ca="1" t="shared" si="22"/>
        <v>0</v>
      </c>
      <c r="M52" s="51">
        <f ca="1" t="shared" si="22"/>
        <v>0</v>
      </c>
      <c r="N52" s="51">
        <f ca="1" t="shared" si="23"/>
        <v>0</v>
      </c>
      <c r="O52" s="51">
        <f ca="1" t="shared" si="23"/>
        <v>0</v>
      </c>
      <c r="P52" s="51">
        <f ca="1" t="shared" si="23"/>
        <v>0</v>
      </c>
      <c r="Q52" s="51">
        <f ca="1" t="shared" si="23"/>
        <v>0</v>
      </c>
      <c r="R52" s="51">
        <f ca="1" t="shared" si="23"/>
        <v>0</v>
      </c>
      <c r="S52" s="51">
        <f ca="1" t="shared" si="23"/>
        <v>0</v>
      </c>
      <c r="T52" s="51">
        <f ca="1" t="shared" si="23"/>
        <v>0</v>
      </c>
      <c r="U52" s="51">
        <f ca="1" t="shared" si="23"/>
        <v>0</v>
      </c>
      <c r="V52" s="51">
        <f ca="1" t="shared" si="23"/>
        <v>0</v>
      </c>
      <c r="W52" s="51">
        <f ca="1" t="shared" si="23"/>
        <v>0</v>
      </c>
      <c r="X52" s="51">
        <f ca="1" t="shared" si="24"/>
        <v>0</v>
      </c>
      <c r="Y52" s="51">
        <f ca="1" t="shared" si="24"/>
        <v>0</v>
      </c>
      <c r="Z52" s="51">
        <f ca="1" t="shared" si="24"/>
        <v>0</v>
      </c>
      <c r="AA52" s="51">
        <f ca="1" t="shared" si="24"/>
        <v>0</v>
      </c>
      <c r="AB52" s="51">
        <f ca="1" t="shared" si="24"/>
        <v>0</v>
      </c>
      <c r="AC52" s="51">
        <f ca="1" t="shared" si="24"/>
        <v>0</v>
      </c>
      <c r="AD52" s="51">
        <f ca="1" t="shared" si="24"/>
        <v>0</v>
      </c>
      <c r="AE52" s="51">
        <f ca="1" t="shared" si="24"/>
        <v>0</v>
      </c>
      <c r="AF52" s="51">
        <f ca="1" t="shared" si="24"/>
        <v>0</v>
      </c>
      <c r="AG52" s="51">
        <f ca="1" t="shared" si="24"/>
        <v>0</v>
      </c>
      <c r="AH52" s="51">
        <f ca="1" t="shared" si="25"/>
        <v>0</v>
      </c>
      <c r="AI52" s="51">
        <f ca="1" t="shared" si="25"/>
        <v>0</v>
      </c>
      <c r="AJ52" s="51">
        <f ca="1" t="shared" si="25"/>
        <v>0</v>
      </c>
      <c r="AK52" s="51">
        <f ca="1" t="shared" si="25"/>
        <v>0</v>
      </c>
      <c r="AL52" s="51">
        <f ca="1" t="shared" si="25"/>
        <v>0</v>
      </c>
      <c r="AM52" s="51">
        <f ca="1" t="shared" si="25"/>
        <v>0</v>
      </c>
      <c r="AN52" s="51">
        <f ca="1" t="shared" si="25"/>
        <v>0</v>
      </c>
      <c r="AO52" s="51">
        <f ca="1" t="shared" si="25"/>
        <v>0</v>
      </c>
      <c r="AP52" s="51">
        <f ca="1" t="shared" si="25"/>
        <v>0</v>
      </c>
      <c r="AQ52" s="51">
        <f ca="1" t="shared" si="25"/>
        <v>0</v>
      </c>
      <c r="AR52" s="51">
        <f ca="1" t="shared" si="26"/>
        <v>0</v>
      </c>
      <c r="AS52" s="51">
        <f ca="1" t="shared" si="26"/>
        <v>0</v>
      </c>
      <c r="AT52" s="51">
        <f ca="1" t="shared" si="26"/>
        <v>0.3</v>
      </c>
      <c r="AU52" s="51">
        <f ca="1" t="shared" si="26"/>
        <v>1.5</v>
      </c>
      <c r="AV52" s="51">
        <f ca="1" t="shared" si="26"/>
        <v>3</v>
      </c>
      <c r="AW52" s="51">
        <f ca="1" t="shared" si="26"/>
        <v>15</v>
      </c>
      <c r="AX52" s="51">
        <f ca="1" t="shared" si="26"/>
        <v>30</v>
      </c>
      <c r="AY52" s="51">
        <f ca="1" t="shared" si="26"/>
        <v>45</v>
      </c>
    </row>
    <row r="53" spans="3:51" ht="12.75" outlineLevel="1">
      <c r="C53" s="50">
        <f>C52+1</f>
        <v>40</v>
      </c>
      <c r="D53" s="51">
        <f ca="1" t="shared" si="22"/>
        <v>0</v>
      </c>
      <c r="E53" s="51">
        <f ca="1" t="shared" si="22"/>
        <v>0</v>
      </c>
      <c r="F53" s="51">
        <f ca="1" t="shared" si="22"/>
        <v>0</v>
      </c>
      <c r="G53" s="51">
        <f ca="1" t="shared" si="22"/>
        <v>0</v>
      </c>
      <c r="H53" s="51">
        <f ca="1" t="shared" si="22"/>
        <v>0</v>
      </c>
      <c r="I53" s="51">
        <f ca="1" t="shared" si="22"/>
        <v>0</v>
      </c>
      <c r="J53" s="51">
        <f ca="1" t="shared" si="22"/>
        <v>0</v>
      </c>
      <c r="K53" s="51">
        <f ca="1" t="shared" si="22"/>
        <v>0</v>
      </c>
      <c r="L53" s="51">
        <f ca="1" t="shared" si="22"/>
        <v>0</v>
      </c>
      <c r="M53" s="51">
        <f ca="1" t="shared" si="22"/>
        <v>0</v>
      </c>
      <c r="N53" s="51">
        <f ca="1" t="shared" si="23"/>
        <v>0</v>
      </c>
      <c r="O53" s="51">
        <f ca="1" t="shared" si="23"/>
        <v>0</v>
      </c>
      <c r="P53" s="51">
        <f ca="1" t="shared" si="23"/>
        <v>0</v>
      </c>
      <c r="Q53" s="51">
        <f ca="1" t="shared" si="23"/>
        <v>0</v>
      </c>
      <c r="R53" s="51">
        <f ca="1" t="shared" si="23"/>
        <v>0</v>
      </c>
      <c r="S53" s="51">
        <f ca="1" t="shared" si="23"/>
        <v>0</v>
      </c>
      <c r="T53" s="51">
        <f ca="1" t="shared" si="23"/>
        <v>0</v>
      </c>
      <c r="U53" s="51">
        <f ca="1" t="shared" si="23"/>
        <v>0</v>
      </c>
      <c r="V53" s="51">
        <f ca="1" t="shared" si="23"/>
        <v>0</v>
      </c>
      <c r="W53" s="51">
        <f ca="1" t="shared" si="23"/>
        <v>0</v>
      </c>
      <c r="X53" s="51">
        <f ca="1" t="shared" si="24"/>
        <v>0</v>
      </c>
      <c r="Y53" s="51">
        <f ca="1" t="shared" si="24"/>
        <v>0</v>
      </c>
      <c r="Z53" s="51">
        <f ca="1" t="shared" si="24"/>
        <v>0</v>
      </c>
      <c r="AA53" s="51">
        <f ca="1" t="shared" si="24"/>
        <v>0</v>
      </c>
      <c r="AB53" s="51">
        <f ca="1" t="shared" si="24"/>
        <v>0</v>
      </c>
      <c r="AC53" s="51">
        <f ca="1" t="shared" si="24"/>
        <v>0</v>
      </c>
      <c r="AD53" s="51">
        <f ca="1" t="shared" si="24"/>
        <v>0</v>
      </c>
      <c r="AE53" s="51">
        <f ca="1" t="shared" si="24"/>
        <v>0</v>
      </c>
      <c r="AF53" s="51">
        <f ca="1" t="shared" si="24"/>
        <v>0</v>
      </c>
      <c r="AG53" s="51">
        <f ca="1" t="shared" si="24"/>
        <v>0</v>
      </c>
      <c r="AH53" s="51">
        <f ca="1" t="shared" si="25"/>
        <v>0</v>
      </c>
      <c r="AI53" s="51">
        <f ca="1" t="shared" si="25"/>
        <v>0</v>
      </c>
      <c r="AJ53" s="51">
        <f ca="1" t="shared" si="25"/>
        <v>0</v>
      </c>
      <c r="AK53" s="51">
        <f ca="1" t="shared" si="25"/>
        <v>0</v>
      </c>
      <c r="AL53" s="51">
        <f ca="1" t="shared" si="25"/>
        <v>0</v>
      </c>
      <c r="AM53" s="51">
        <f ca="1" t="shared" si="25"/>
        <v>0</v>
      </c>
      <c r="AN53" s="51">
        <f ca="1" t="shared" si="25"/>
        <v>0</v>
      </c>
      <c r="AO53" s="51">
        <f ca="1" t="shared" si="25"/>
        <v>0</v>
      </c>
      <c r="AP53" s="51">
        <f ca="1" t="shared" si="25"/>
        <v>0</v>
      </c>
      <c r="AQ53" s="51">
        <f ca="1" t="shared" si="25"/>
        <v>0</v>
      </c>
      <c r="AR53" s="51">
        <f ca="1" t="shared" si="26"/>
        <v>0</v>
      </c>
      <c r="AS53" s="51">
        <f ca="1" t="shared" si="26"/>
        <v>0</v>
      </c>
      <c r="AT53" s="51">
        <f ca="1" t="shared" si="26"/>
        <v>0</v>
      </c>
      <c r="AU53" s="51">
        <f ca="1" t="shared" si="26"/>
        <v>0.3</v>
      </c>
      <c r="AV53" s="51">
        <f ca="1" t="shared" si="26"/>
        <v>1.5</v>
      </c>
      <c r="AW53" s="51">
        <f ca="1" t="shared" si="26"/>
        <v>3</v>
      </c>
      <c r="AX53" s="51">
        <f ca="1" t="shared" si="26"/>
        <v>15</v>
      </c>
      <c r="AY53" s="51">
        <f ca="1" t="shared" si="26"/>
        <v>30</v>
      </c>
    </row>
    <row r="54" spans="3:51" ht="12.75" outlineLevel="1">
      <c r="C54" s="50">
        <f aca="true" t="shared" si="27" ref="C54:C61">C53+1</f>
        <v>41</v>
      </c>
      <c r="D54" s="51">
        <f ca="1" t="shared" si="22"/>
        <v>0</v>
      </c>
      <c r="E54" s="51">
        <f ca="1" t="shared" si="22"/>
        <v>0</v>
      </c>
      <c r="F54" s="51">
        <f ca="1" t="shared" si="22"/>
        <v>0</v>
      </c>
      <c r="G54" s="51">
        <f ca="1" t="shared" si="22"/>
        <v>0</v>
      </c>
      <c r="H54" s="51">
        <f ca="1" t="shared" si="22"/>
        <v>0</v>
      </c>
      <c r="I54" s="51">
        <f ca="1" t="shared" si="22"/>
        <v>0</v>
      </c>
      <c r="J54" s="51">
        <f ca="1" t="shared" si="22"/>
        <v>0</v>
      </c>
      <c r="K54" s="51">
        <f ca="1" t="shared" si="22"/>
        <v>0</v>
      </c>
      <c r="L54" s="51">
        <f ca="1" t="shared" si="22"/>
        <v>0</v>
      </c>
      <c r="M54" s="51">
        <f ca="1" t="shared" si="22"/>
        <v>0</v>
      </c>
      <c r="N54" s="51">
        <f ca="1" t="shared" si="23"/>
        <v>0</v>
      </c>
      <c r="O54" s="51">
        <f ca="1" t="shared" si="23"/>
        <v>0</v>
      </c>
      <c r="P54" s="51">
        <f ca="1" t="shared" si="23"/>
        <v>0</v>
      </c>
      <c r="Q54" s="51">
        <f ca="1" t="shared" si="23"/>
        <v>0</v>
      </c>
      <c r="R54" s="51">
        <f ca="1" t="shared" si="23"/>
        <v>0</v>
      </c>
      <c r="S54" s="51">
        <f ca="1" t="shared" si="23"/>
        <v>0</v>
      </c>
      <c r="T54" s="51">
        <f ca="1" t="shared" si="23"/>
        <v>0</v>
      </c>
      <c r="U54" s="51">
        <f ca="1" t="shared" si="23"/>
        <v>0</v>
      </c>
      <c r="V54" s="51">
        <f ca="1" t="shared" si="23"/>
        <v>0</v>
      </c>
      <c r="W54" s="51">
        <f ca="1" t="shared" si="23"/>
        <v>0</v>
      </c>
      <c r="X54" s="51">
        <f ca="1" t="shared" si="24"/>
        <v>0</v>
      </c>
      <c r="Y54" s="51">
        <f ca="1" t="shared" si="24"/>
        <v>0</v>
      </c>
      <c r="Z54" s="51">
        <f ca="1" t="shared" si="24"/>
        <v>0</v>
      </c>
      <c r="AA54" s="51">
        <f ca="1" t="shared" si="24"/>
        <v>0</v>
      </c>
      <c r="AB54" s="51">
        <f ca="1" t="shared" si="24"/>
        <v>0</v>
      </c>
      <c r="AC54" s="51">
        <f ca="1" t="shared" si="24"/>
        <v>0</v>
      </c>
      <c r="AD54" s="51">
        <f ca="1" t="shared" si="24"/>
        <v>0</v>
      </c>
      <c r="AE54" s="51">
        <f ca="1" t="shared" si="24"/>
        <v>0</v>
      </c>
      <c r="AF54" s="51">
        <f ca="1" t="shared" si="24"/>
        <v>0</v>
      </c>
      <c r="AG54" s="51">
        <f ca="1" t="shared" si="24"/>
        <v>0</v>
      </c>
      <c r="AH54" s="51">
        <f ca="1" t="shared" si="25"/>
        <v>0</v>
      </c>
      <c r="AI54" s="51">
        <f ca="1" t="shared" si="25"/>
        <v>0</v>
      </c>
      <c r="AJ54" s="51">
        <f ca="1" t="shared" si="25"/>
        <v>0</v>
      </c>
      <c r="AK54" s="51">
        <f ca="1" t="shared" si="25"/>
        <v>0</v>
      </c>
      <c r="AL54" s="51">
        <f ca="1" t="shared" si="25"/>
        <v>0</v>
      </c>
      <c r="AM54" s="51">
        <f ca="1" t="shared" si="25"/>
        <v>0</v>
      </c>
      <c r="AN54" s="51">
        <f ca="1" t="shared" si="25"/>
        <v>0</v>
      </c>
      <c r="AO54" s="51">
        <f ca="1" t="shared" si="25"/>
        <v>0</v>
      </c>
      <c r="AP54" s="51">
        <f ca="1" t="shared" si="25"/>
        <v>0</v>
      </c>
      <c r="AQ54" s="51">
        <f ca="1" t="shared" si="25"/>
        <v>0</v>
      </c>
      <c r="AR54" s="51">
        <f ca="1" t="shared" si="26"/>
        <v>0</v>
      </c>
      <c r="AS54" s="51">
        <f ca="1" t="shared" si="26"/>
        <v>0</v>
      </c>
      <c r="AT54" s="51">
        <f ca="1" t="shared" si="26"/>
        <v>0</v>
      </c>
      <c r="AU54" s="51">
        <f ca="1" t="shared" si="26"/>
        <v>0</v>
      </c>
      <c r="AV54" s="51">
        <f ca="1" t="shared" si="26"/>
        <v>0.3</v>
      </c>
      <c r="AW54" s="51">
        <f ca="1" t="shared" si="26"/>
        <v>1.5</v>
      </c>
      <c r="AX54" s="51">
        <f ca="1" t="shared" si="26"/>
        <v>3</v>
      </c>
      <c r="AY54" s="51">
        <f ca="1" t="shared" si="26"/>
        <v>15</v>
      </c>
    </row>
    <row r="55" spans="3:51" ht="12.75" outlineLevel="1">
      <c r="C55" s="50">
        <f t="shared" si="27"/>
        <v>42</v>
      </c>
      <c r="D55" s="51">
        <f ca="1" t="shared" si="22"/>
        <v>0</v>
      </c>
      <c r="E55" s="51">
        <f ca="1" t="shared" si="22"/>
        <v>0</v>
      </c>
      <c r="F55" s="51">
        <f ca="1" t="shared" si="22"/>
        <v>0</v>
      </c>
      <c r="G55" s="51">
        <f ca="1" t="shared" si="22"/>
        <v>0</v>
      </c>
      <c r="H55" s="51">
        <f ca="1" t="shared" si="22"/>
        <v>0</v>
      </c>
      <c r="I55" s="51">
        <f ca="1" t="shared" si="22"/>
        <v>0</v>
      </c>
      <c r="J55" s="51">
        <f ca="1" t="shared" si="22"/>
        <v>0</v>
      </c>
      <c r="K55" s="51">
        <f ca="1" t="shared" si="22"/>
        <v>0</v>
      </c>
      <c r="L55" s="51">
        <f ca="1" t="shared" si="22"/>
        <v>0</v>
      </c>
      <c r="M55" s="51">
        <f ca="1" t="shared" si="22"/>
        <v>0</v>
      </c>
      <c r="N55" s="51">
        <f ca="1" t="shared" si="23"/>
        <v>0</v>
      </c>
      <c r="O55" s="51">
        <f ca="1" t="shared" si="23"/>
        <v>0</v>
      </c>
      <c r="P55" s="51">
        <f ca="1" t="shared" si="23"/>
        <v>0</v>
      </c>
      <c r="Q55" s="51">
        <f ca="1" t="shared" si="23"/>
        <v>0</v>
      </c>
      <c r="R55" s="51">
        <f ca="1" t="shared" si="23"/>
        <v>0</v>
      </c>
      <c r="S55" s="51">
        <f ca="1" t="shared" si="23"/>
        <v>0</v>
      </c>
      <c r="T55" s="51">
        <f ca="1" t="shared" si="23"/>
        <v>0</v>
      </c>
      <c r="U55" s="51">
        <f ca="1" t="shared" si="23"/>
        <v>0</v>
      </c>
      <c r="V55" s="51">
        <f ca="1" t="shared" si="23"/>
        <v>0</v>
      </c>
      <c r="W55" s="51">
        <f ca="1" t="shared" si="23"/>
        <v>0</v>
      </c>
      <c r="X55" s="51">
        <f ca="1" t="shared" si="24"/>
        <v>0</v>
      </c>
      <c r="Y55" s="51">
        <f ca="1" t="shared" si="24"/>
        <v>0</v>
      </c>
      <c r="Z55" s="51">
        <f ca="1" t="shared" si="24"/>
        <v>0</v>
      </c>
      <c r="AA55" s="51">
        <f ca="1" t="shared" si="24"/>
        <v>0</v>
      </c>
      <c r="AB55" s="51">
        <f ca="1" t="shared" si="24"/>
        <v>0</v>
      </c>
      <c r="AC55" s="51">
        <f ca="1" t="shared" si="24"/>
        <v>0</v>
      </c>
      <c r="AD55" s="51">
        <f ca="1" t="shared" si="24"/>
        <v>0</v>
      </c>
      <c r="AE55" s="51">
        <f ca="1" t="shared" si="24"/>
        <v>0</v>
      </c>
      <c r="AF55" s="51">
        <f ca="1" t="shared" si="24"/>
        <v>0</v>
      </c>
      <c r="AG55" s="51">
        <f ca="1" t="shared" si="24"/>
        <v>0</v>
      </c>
      <c r="AH55" s="51">
        <f ca="1" t="shared" si="25"/>
        <v>0</v>
      </c>
      <c r="AI55" s="51">
        <f ca="1" t="shared" si="25"/>
        <v>0</v>
      </c>
      <c r="AJ55" s="51">
        <f ca="1" t="shared" si="25"/>
        <v>0</v>
      </c>
      <c r="AK55" s="51">
        <f ca="1" t="shared" si="25"/>
        <v>0</v>
      </c>
      <c r="AL55" s="51">
        <f ca="1" t="shared" si="25"/>
        <v>0</v>
      </c>
      <c r="AM55" s="51">
        <f ca="1" t="shared" si="25"/>
        <v>0</v>
      </c>
      <c r="AN55" s="51">
        <f ca="1" t="shared" si="25"/>
        <v>0</v>
      </c>
      <c r="AO55" s="51">
        <f ca="1" t="shared" si="25"/>
        <v>0</v>
      </c>
      <c r="AP55" s="51">
        <f ca="1" t="shared" si="25"/>
        <v>0</v>
      </c>
      <c r="AQ55" s="51">
        <f ca="1" t="shared" si="25"/>
        <v>0</v>
      </c>
      <c r="AR55" s="51">
        <f ca="1" t="shared" si="26"/>
        <v>0</v>
      </c>
      <c r="AS55" s="51">
        <f ca="1" t="shared" si="26"/>
        <v>0</v>
      </c>
      <c r="AT55" s="51">
        <f ca="1" t="shared" si="26"/>
        <v>0</v>
      </c>
      <c r="AU55" s="51">
        <f ca="1" t="shared" si="26"/>
        <v>0</v>
      </c>
      <c r="AV55" s="51">
        <f ca="1" t="shared" si="26"/>
        <v>0</v>
      </c>
      <c r="AW55" s="51">
        <f ca="1" t="shared" si="26"/>
        <v>0.3</v>
      </c>
      <c r="AX55" s="51">
        <f ca="1" t="shared" si="26"/>
        <v>1.5</v>
      </c>
      <c r="AY55" s="51">
        <f ca="1" t="shared" si="26"/>
        <v>3</v>
      </c>
    </row>
    <row r="56" spans="3:51" ht="12.75" outlineLevel="1">
      <c r="C56" s="50">
        <f t="shared" si="27"/>
        <v>43</v>
      </c>
      <c r="D56" s="51">
        <f ca="1" t="shared" si="22"/>
        <v>0</v>
      </c>
      <c r="E56" s="51">
        <f ca="1" t="shared" si="22"/>
        <v>0</v>
      </c>
      <c r="F56" s="51">
        <f ca="1" t="shared" si="22"/>
        <v>0</v>
      </c>
      <c r="G56" s="51">
        <f ca="1" t="shared" si="22"/>
        <v>0</v>
      </c>
      <c r="H56" s="51">
        <f ca="1" t="shared" si="22"/>
        <v>0</v>
      </c>
      <c r="I56" s="51">
        <f ca="1" t="shared" si="22"/>
        <v>0</v>
      </c>
      <c r="J56" s="51">
        <f ca="1" t="shared" si="22"/>
        <v>0</v>
      </c>
      <c r="K56" s="51">
        <f ca="1" t="shared" si="22"/>
        <v>0</v>
      </c>
      <c r="L56" s="51">
        <f ca="1" t="shared" si="22"/>
        <v>0</v>
      </c>
      <c r="M56" s="51">
        <f ca="1" t="shared" si="22"/>
        <v>0</v>
      </c>
      <c r="N56" s="51">
        <f ca="1" t="shared" si="23"/>
        <v>0</v>
      </c>
      <c r="O56" s="51">
        <f ca="1" t="shared" si="23"/>
        <v>0</v>
      </c>
      <c r="P56" s="51">
        <f ca="1" t="shared" si="23"/>
        <v>0</v>
      </c>
      <c r="Q56" s="51">
        <f ca="1" t="shared" si="23"/>
        <v>0</v>
      </c>
      <c r="R56" s="51">
        <f ca="1" t="shared" si="23"/>
        <v>0</v>
      </c>
      <c r="S56" s="51">
        <f ca="1" t="shared" si="23"/>
        <v>0</v>
      </c>
      <c r="T56" s="51">
        <f ca="1" t="shared" si="23"/>
        <v>0</v>
      </c>
      <c r="U56" s="51">
        <f ca="1" t="shared" si="23"/>
        <v>0</v>
      </c>
      <c r="V56" s="51">
        <f ca="1" t="shared" si="23"/>
        <v>0</v>
      </c>
      <c r="W56" s="51">
        <f ca="1" t="shared" si="23"/>
        <v>0</v>
      </c>
      <c r="X56" s="51">
        <f ca="1" t="shared" si="24"/>
        <v>0</v>
      </c>
      <c r="Y56" s="51">
        <f ca="1" t="shared" si="24"/>
        <v>0</v>
      </c>
      <c r="Z56" s="51">
        <f ca="1" t="shared" si="24"/>
        <v>0</v>
      </c>
      <c r="AA56" s="51">
        <f ca="1" t="shared" si="24"/>
        <v>0</v>
      </c>
      <c r="AB56" s="51">
        <f ca="1" t="shared" si="24"/>
        <v>0</v>
      </c>
      <c r="AC56" s="51">
        <f ca="1" t="shared" si="24"/>
        <v>0</v>
      </c>
      <c r="AD56" s="51">
        <f ca="1" t="shared" si="24"/>
        <v>0</v>
      </c>
      <c r="AE56" s="51">
        <f ca="1" t="shared" si="24"/>
        <v>0</v>
      </c>
      <c r="AF56" s="51">
        <f ca="1" t="shared" si="24"/>
        <v>0</v>
      </c>
      <c r="AG56" s="51">
        <f ca="1" t="shared" si="24"/>
        <v>0</v>
      </c>
      <c r="AH56" s="51">
        <f ca="1" t="shared" si="25"/>
        <v>0</v>
      </c>
      <c r="AI56" s="51">
        <f ca="1" t="shared" si="25"/>
        <v>0</v>
      </c>
      <c r="AJ56" s="51">
        <f ca="1" t="shared" si="25"/>
        <v>0</v>
      </c>
      <c r="AK56" s="51">
        <f ca="1" t="shared" si="25"/>
        <v>0</v>
      </c>
      <c r="AL56" s="51">
        <f ca="1" t="shared" si="25"/>
        <v>0</v>
      </c>
      <c r="AM56" s="51">
        <f ca="1" t="shared" si="25"/>
        <v>0</v>
      </c>
      <c r="AN56" s="51">
        <f ca="1" t="shared" si="25"/>
        <v>0</v>
      </c>
      <c r="AO56" s="51">
        <f ca="1" t="shared" si="25"/>
        <v>0</v>
      </c>
      <c r="AP56" s="51">
        <f ca="1" t="shared" si="25"/>
        <v>0</v>
      </c>
      <c r="AQ56" s="51">
        <f ca="1" t="shared" si="25"/>
        <v>0</v>
      </c>
      <c r="AR56" s="51">
        <f ca="1" t="shared" si="26"/>
        <v>0</v>
      </c>
      <c r="AS56" s="51">
        <f ca="1" t="shared" si="26"/>
        <v>0</v>
      </c>
      <c r="AT56" s="51">
        <f ca="1" t="shared" si="26"/>
        <v>0</v>
      </c>
      <c r="AU56" s="51">
        <f ca="1" t="shared" si="26"/>
        <v>0</v>
      </c>
      <c r="AV56" s="51">
        <f ca="1" t="shared" si="26"/>
        <v>0</v>
      </c>
      <c r="AW56" s="51">
        <f ca="1" t="shared" si="26"/>
        <v>0</v>
      </c>
      <c r="AX56" s="51">
        <f ca="1" t="shared" si="26"/>
        <v>0.3</v>
      </c>
      <c r="AY56" s="51">
        <f ca="1" t="shared" si="26"/>
        <v>1.5</v>
      </c>
    </row>
    <row r="57" spans="3:51" ht="12.75" outlineLevel="1">
      <c r="C57" s="50">
        <f t="shared" si="27"/>
        <v>44</v>
      </c>
      <c r="D57" s="51">
        <f ca="1" t="shared" si="22"/>
        <v>0</v>
      </c>
      <c r="E57" s="51">
        <f ca="1" t="shared" si="22"/>
        <v>0</v>
      </c>
      <c r="F57" s="51">
        <f ca="1" t="shared" si="22"/>
        <v>0</v>
      </c>
      <c r="G57" s="51">
        <f ca="1" t="shared" si="22"/>
        <v>0</v>
      </c>
      <c r="H57" s="51">
        <f ca="1" t="shared" si="22"/>
        <v>0</v>
      </c>
      <c r="I57" s="51">
        <f ca="1" t="shared" si="22"/>
        <v>0</v>
      </c>
      <c r="J57" s="51">
        <f ca="1" t="shared" si="22"/>
        <v>0</v>
      </c>
      <c r="K57" s="51">
        <f ca="1" t="shared" si="22"/>
        <v>0</v>
      </c>
      <c r="L57" s="51">
        <f ca="1" t="shared" si="22"/>
        <v>0</v>
      </c>
      <c r="M57" s="51">
        <f ca="1" t="shared" si="22"/>
        <v>0</v>
      </c>
      <c r="N57" s="51">
        <f ca="1" t="shared" si="23"/>
        <v>0</v>
      </c>
      <c r="O57" s="51">
        <f ca="1" t="shared" si="23"/>
        <v>0</v>
      </c>
      <c r="P57" s="51">
        <f ca="1" t="shared" si="23"/>
        <v>0</v>
      </c>
      <c r="Q57" s="51">
        <f ca="1" t="shared" si="23"/>
        <v>0</v>
      </c>
      <c r="R57" s="51">
        <f ca="1" t="shared" si="23"/>
        <v>0</v>
      </c>
      <c r="S57" s="51">
        <f ca="1" t="shared" si="23"/>
        <v>0</v>
      </c>
      <c r="T57" s="51">
        <f ca="1" t="shared" si="23"/>
        <v>0</v>
      </c>
      <c r="U57" s="51">
        <f ca="1" t="shared" si="23"/>
        <v>0</v>
      </c>
      <c r="V57" s="51">
        <f ca="1" t="shared" si="23"/>
        <v>0</v>
      </c>
      <c r="W57" s="51">
        <f ca="1" t="shared" si="23"/>
        <v>0</v>
      </c>
      <c r="X57" s="51">
        <f ca="1" t="shared" si="24"/>
        <v>0</v>
      </c>
      <c r="Y57" s="51">
        <f ca="1" t="shared" si="24"/>
        <v>0</v>
      </c>
      <c r="Z57" s="51">
        <f ca="1" t="shared" si="24"/>
        <v>0</v>
      </c>
      <c r="AA57" s="51">
        <f ca="1" t="shared" si="24"/>
        <v>0</v>
      </c>
      <c r="AB57" s="51">
        <f ca="1" t="shared" si="24"/>
        <v>0</v>
      </c>
      <c r="AC57" s="51">
        <f ca="1" t="shared" si="24"/>
        <v>0</v>
      </c>
      <c r="AD57" s="51">
        <f ca="1" t="shared" si="24"/>
        <v>0</v>
      </c>
      <c r="AE57" s="51">
        <f ca="1" t="shared" si="24"/>
        <v>0</v>
      </c>
      <c r="AF57" s="51">
        <f ca="1" t="shared" si="24"/>
        <v>0</v>
      </c>
      <c r="AG57" s="51">
        <f ca="1" t="shared" si="24"/>
        <v>0</v>
      </c>
      <c r="AH57" s="51">
        <f ca="1" t="shared" si="25"/>
        <v>0</v>
      </c>
      <c r="AI57" s="51">
        <f ca="1" t="shared" si="25"/>
        <v>0</v>
      </c>
      <c r="AJ57" s="51">
        <f ca="1" t="shared" si="25"/>
        <v>0</v>
      </c>
      <c r="AK57" s="51">
        <f ca="1" t="shared" si="25"/>
        <v>0</v>
      </c>
      <c r="AL57" s="51">
        <f ca="1" t="shared" si="25"/>
        <v>0</v>
      </c>
      <c r="AM57" s="51">
        <f ca="1" t="shared" si="25"/>
        <v>0</v>
      </c>
      <c r="AN57" s="51">
        <f ca="1" t="shared" si="25"/>
        <v>0</v>
      </c>
      <c r="AO57" s="51">
        <f ca="1" t="shared" si="25"/>
        <v>0</v>
      </c>
      <c r="AP57" s="51">
        <f ca="1" t="shared" si="25"/>
        <v>0</v>
      </c>
      <c r="AQ57" s="51">
        <f ca="1" t="shared" si="25"/>
        <v>0</v>
      </c>
      <c r="AR57" s="51">
        <f ca="1" t="shared" si="26"/>
        <v>0</v>
      </c>
      <c r="AS57" s="51">
        <f ca="1" t="shared" si="26"/>
        <v>0</v>
      </c>
      <c r="AT57" s="51">
        <f ca="1" t="shared" si="26"/>
        <v>0</v>
      </c>
      <c r="AU57" s="51">
        <f ca="1" t="shared" si="26"/>
        <v>0</v>
      </c>
      <c r="AV57" s="51">
        <f ca="1" t="shared" si="26"/>
        <v>0</v>
      </c>
      <c r="AW57" s="51">
        <f ca="1" t="shared" si="26"/>
        <v>0</v>
      </c>
      <c r="AX57" s="51">
        <f ca="1" t="shared" si="26"/>
        <v>0</v>
      </c>
      <c r="AY57" s="51">
        <f ca="1" t="shared" si="26"/>
        <v>0.3</v>
      </c>
    </row>
    <row r="58" spans="3:51" ht="12.75" outlineLevel="1">
      <c r="C58" s="50">
        <f t="shared" si="27"/>
        <v>45</v>
      </c>
      <c r="D58" s="51">
        <f ca="1" t="shared" si="22"/>
        <v>0</v>
      </c>
      <c r="E58" s="51">
        <f ca="1" t="shared" si="22"/>
        <v>0</v>
      </c>
      <c r="F58" s="51">
        <f ca="1" t="shared" si="22"/>
        <v>0</v>
      </c>
      <c r="G58" s="51">
        <f ca="1" t="shared" si="22"/>
        <v>0</v>
      </c>
      <c r="H58" s="51">
        <f ca="1" t="shared" si="22"/>
        <v>0</v>
      </c>
      <c r="I58" s="51">
        <f ca="1" t="shared" si="22"/>
        <v>0</v>
      </c>
      <c r="J58" s="51">
        <f ca="1" t="shared" si="22"/>
        <v>0</v>
      </c>
      <c r="K58" s="51">
        <f ca="1" t="shared" si="22"/>
        <v>0</v>
      </c>
      <c r="L58" s="51">
        <f ca="1" t="shared" si="22"/>
        <v>0</v>
      </c>
      <c r="M58" s="51">
        <f ca="1" t="shared" si="22"/>
        <v>0</v>
      </c>
      <c r="N58" s="51">
        <f ca="1" t="shared" si="23"/>
        <v>0</v>
      </c>
      <c r="O58" s="51">
        <f ca="1" t="shared" si="23"/>
        <v>0</v>
      </c>
      <c r="P58" s="51">
        <f ca="1" t="shared" si="23"/>
        <v>0</v>
      </c>
      <c r="Q58" s="51">
        <f ca="1" t="shared" si="23"/>
        <v>0</v>
      </c>
      <c r="R58" s="51">
        <f ca="1" t="shared" si="23"/>
        <v>0</v>
      </c>
      <c r="S58" s="51">
        <f ca="1" t="shared" si="23"/>
        <v>0</v>
      </c>
      <c r="T58" s="51">
        <f ca="1" t="shared" si="23"/>
        <v>0</v>
      </c>
      <c r="U58" s="51">
        <f ca="1" t="shared" si="23"/>
        <v>0</v>
      </c>
      <c r="V58" s="51">
        <f ca="1" t="shared" si="23"/>
        <v>0</v>
      </c>
      <c r="W58" s="51">
        <f ca="1" t="shared" si="23"/>
        <v>0</v>
      </c>
      <c r="X58" s="51">
        <f ca="1" t="shared" si="24"/>
        <v>0</v>
      </c>
      <c r="Y58" s="51">
        <f ca="1" t="shared" si="24"/>
        <v>0</v>
      </c>
      <c r="Z58" s="51">
        <f ca="1" t="shared" si="24"/>
        <v>0</v>
      </c>
      <c r="AA58" s="51">
        <f ca="1" t="shared" si="24"/>
        <v>0</v>
      </c>
      <c r="AB58" s="51">
        <f ca="1" t="shared" si="24"/>
        <v>0</v>
      </c>
      <c r="AC58" s="51">
        <f ca="1" t="shared" si="24"/>
        <v>0</v>
      </c>
      <c r="AD58" s="51">
        <f ca="1" t="shared" si="24"/>
        <v>0</v>
      </c>
      <c r="AE58" s="51">
        <f ca="1" t="shared" si="24"/>
        <v>0</v>
      </c>
      <c r="AF58" s="51">
        <f ca="1" t="shared" si="24"/>
        <v>0</v>
      </c>
      <c r="AG58" s="51">
        <f ca="1" t="shared" si="24"/>
        <v>0</v>
      </c>
      <c r="AH58" s="51">
        <f ca="1" t="shared" si="25"/>
        <v>0</v>
      </c>
      <c r="AI58" s="51">
        <f ca="1" t="shared" si="25"/>
        <v>0</v>
      </c>
      <c r="AJ58" s="51">
        <f ca="1" t="shared" si="25"/>
        <v>0</v>
      </c>
      <c r="AK58" s="51">
        <f ca="1" t="shared" si="25"/>
        <v>0</v>
      </c>
      <c r="AL58" s="51">
        <f ca="1" t="shared" si="25"/>
        <v>0</v>
      </c>
      <c r="AM58" s="51">
        <f ca="1" t="shared" si="25"/>
        <v>0</v>
      </c>
      <c r="AN58" s="51">
        <f ca="1" t="shared" si="25"/>
        <v>0</v>
      </c>
      <c r="AO58" s="51">
        <f ca="1" t="shared" si="25"/>
        <v>0</v>
      </c>
      <c r="AP58" s="51">
        <f ca="1" t="shared" si="25"/>
        <v>0</v>
      </c>
      <c r="AQ58" s="51">
        <f ca="1" t="shared" si="25"/>
        <v>0</v>
      </c>
      <c r="AR58" s="51">
        <f ca="1" t="shared" si="26"/>
        <v>0</v>
      </c>
      <c r="AS58" s="51">
        <f ca="1" t="shared" si="26"/>
        <v>0</v>
      </c>
      <c r="AT58" s="51">
        <f ca="1" t="shared" si="26"/>
        <v>0</v>
      </c>
      <c r="AU58" s="51">
        <f ca="1" t="shared" si="26"/>
        <v>0</v>
      </c>
      <c r="AV58" s="51">
        <f ca="1" t="shared" si="26"/>
        <v>0</v>
      </c>
      <c r="AW58" s="51">
        <f ca="1" t="shared" si="26"/>
        <v>0</v>
      </c>
      <c r="AX58" s="51">
        <f ca="1" t="shared" si="26"/>
        <v>0</v>
      </c>
      <c r="AY58" s="51">
        <f ca="1" t="shared" si="26"/>
        <v>0</v>
      </c>
    </row>
    <row r="59" spans="3:51" ht="12.75" outlineLevel="1">
      <c r="C59" s="50">
        <f t="shared" si="27"/>
        <v>46</v>
      </c>
      <c r="D59" s="51">
        <f ca="1" t="shared" si="22"/>
        <v>0</v>
      </c>
      <c r="E59" s="51">
        <f ca="1" t="shared" si="22"/>
        <v>0</v>
      </c>
      <c r="F59" s="51">
        <f ca="1" t="shared" si="22"/>
        <v>0</v>
      </c>
      <c r="G59" s="51">
        <f ca="1" t="shared" si="22"/>
        <v>0</v>
      </c>
      <c r="H59" s="51">
        <f ca="1" t="shared" si="22"/>
        <v>0</v>
      </c>
      <c r="I59" s="51">
        <f ca="1" t="shared" si="22"/>
        <v>0</v>
      </c>
      <c r="J59" s="51">
        <f ca="1" t="shared" si="22"/>
        <v>0</v>
      </c>
      <c r="K59" s="51">
        <f ca="1" t="shared" si="22"/>
        <v>0</v>
      </c>
      <c r="L59" s="51">
        <f ca="1" t="shared" si="22"/>
        <v>0</v>
      </c>
      <c r="M59" s="51">
        <f ca="1" t="shared" si="22"/>
        <v>0</v>
      </c>
      <c r="N59" s="51">
        <f ca="1" t="shared" si="23"/>
        <v>0</v>
      </c>
      <c r="O59" s="51">
        <f ca="1" t="shared" si="23"/>
        <v>0</v>
      </c>
      <c r="P59" s="51">
        <f ca="1" t="shared" si="23"/>
        <v>0</v>
      </c>
      <c r="Q59" s="51">
        <f ca="1" t="shared" si="23"/>
        <v>0</v>
      </c>
      <c r="R59" s="51">
        <f ca="1" t="shared" si="23"/>
        <v>0</v>
      </c>
      <c r="S59" s="51">
        <f ca="1" t="shared" si="23"/>
        <v>0</v>
      </c>
      <c r="T59" s="51">
        <f ca="1" t="shared" si="23"/>
        <v>0</v>
      </c>
      <c r="U59" s="51">
        <f ca="1" t="shared" si="23"/>
        <v>0</v>
      </c>
      <c r="V59" s="51">
        <f ca="1" t="shared" si="23"/>
        <v>0</v>
      </c>
      <c r="W59" s="51">
        <f ca="1" t="shared" si="23"/>
        <v>0</v>
      </c>
      <c r="X59" s="51">
        <f ca="1" t="shared" si="24"/>
        <v>0</v>
      </c>
      <c r="Y59" s="51">
        <f ca="1" t="shared" si="24"/>
        <v>0</v>
      </c>
      <c r="Z59" s="51">
        <f ca="1" t="shared" si="24"/>
        <v>0</v>
      </c>
      <c r="AA59" s="51">
        <f ca="1" t="shared" si="24"/>
        <v>0</v>
      </c>
      <c r="AB59" s="51">
        <f ca="1" t="shared" si="24"/>
        <v>0</v>
      </c>
      <c r="AC59" s="51">
        <f ca="1" t="shared" si="24"/>
        <v>0</v>
      </c>
      <c r="AD59" s="51">
        <f ca="1" t="shared" si="24"/>
        <v>0</v>
      </c>
      <c r="AE59" s="51">
        <f ca="1" t="shared" si="24"/>
        <v>0</v>
      </c>
      <c r="AF59" s="51">
        <f ca="1" t="shared" si="24"/>
        <v>0</v>
      </c>
      <c r="AG59" s="51">
        <f ca="1" t="shared" si="24"/>
        <v>0</v>
      </c>
      <c r="AH59" s="51">
        <f ca="1" t="shared" si="25"/>
        <v>0</v>
      </c>
      <c r="AI59" s="51">
        <f ca="1" t="shared" si="25"/>
        <v>0</v>
      </c>
      <c r="AJ59" s="51">
        <f ca="1" t="shared" si="25"/>
        <v>0</v>
      </c>
      <c r="AK59" s="51">
        <f ca="1" t="shared" si="25"/>
        <v>0</v>
      </c>
      <c r="AL59" s="51">
        <f ca="1" t="shared" si="25"/>
        <v>0</v>
      </c>
      <c r="AM59" s="51">
        <f ca="1" t="shared" si="25"/>
        <v>0</v>
      </c>
      <c r="AN59" s="51">
        <f ca="1" t="shared" si="25"/>
        <v>0</v>
      </c>
      <c r="AO59" s="51">
        <f ca="1" t="shared" si="25"/>
        <v>0</v>
      </c>
      <c r="AP59" s="51">
        <f ca="1" t="shared" si="25"/>
        <v>0</v>
      </c>
      <c r="AQ59" s="51">
        <f ca="1" t="shared" si="25"/>
        <v>0</v>
      </c>
      <c r="AR59" s="51">
        <f ca="1" t="shared" si="26"/>
        <v>0</v>
      </c>
      <c r="AS59" s="51">
        <f ca="1" t="shared" si="26"/>
        <v>0</v>
      </c>
      <c r="AT59" s="51">
        <f ca="1" t="shared" si="26"/>
        <v>0</v>
      </c>
      <c r="AU59" s="51">
        <f ca="1" t="shared" si="26"/>
        <v>0</v>
      </c>
      <c r="AV59" s="51">
        <f ca="1" t="shared" si="26"/>
        <v>0</v>
      </c>
      <c r="AW59" s="51">
        <f ca="1" t="shared" si="26"/>
        <v>0</v>
      </c>
      <c r="AX59" s="51">
        <f ca="1" t="shared" si="26"/>
        <v>0</v>
      </c>
      <c r="AY59" s="51">
        <f ca="1" t="shared" si="26"/>
        <v>0</v>
      </c>
    </row>
    <row r="60" spans="3:51" ht="12.75" outlineLevel="1">
      <c r="C60" s="50">
        <f t="shared" si="27"/>
        <v>47</v>
      </c>
      <c r="D60" s="51">
        <f aca="true" ca="1" t="shared" si="28" ref="D60:S61">IF(ISNUMBER(OFFSET(D$10,0,-$C60)*VLOOKUP($C60,ChurnTable,2,0)),(OFFSET(D$10,0,-$C60)*VLOOKUP($C60,ChurnTable,2,0)),0)</f>
        <v>0</v>
      </c>
      <c r="E60" s="51">
        <f ca="1" t="shared" si="28"/>
        <v>0</v>
      </c>
      <c r="F60" s="51">
        <f ca="1" t="shared" si="28"/>
        <v>0</v>
      </c>
      <c r="G60" s="51">
        <f ca="1" t="shared" si="28"/>
        <v>0</v>
      </c>
      <c r="H60" s="51">
        <f ca="1" t="shared" si="28"/>
        <v>0</v>
      </c>
      <c r="I60" s="51">
        <f ca="1" t="shared" si="28"/>
        <v>0</v>
      </c>
      <c r="J60" s="51">
        <f ca="1" t="shared" si="28"/>
        <v>0</v>
      </c>
      <c r="K60" s="51">
        <f ca="1" t="shared" si="28"/>
        <v>0</v>
      </c>
      <c r="L60" s="51">
        <f ca="1" t="shared" si="28"/>
        <v>0</v>
      </c>
      <c r="M60" s="51">
        <f ca="1" t="shared" si="28"/>
        <v>0</v>
      </c>
      <c r="N60" s="51">
        <f ca="1" t="shared" si="28"/>
        <v>0</v>
      </c>
      <c r="O60" s="51">
        <f ca="1" t="shared" si="28"/>
        <v>0</v>
      </c>
      <c r="P60" s="51">
        <f ca="1" t="shared" si="28"/>
        <v>0</v>
      </c>
      <c r="Q60" s="51">
        <f ca="1" t="shared" si="28"/>
        <v>0</v>
      </c>
      <c r="R60" s="51">
        <f ca="1" t="shared" si="28"/>
        <v>0</v>
      </c>
      <c r="S60" s="51">
        <f ca="1" t="shared" si="28"/>
        <v>0</v>
      </c>
      <c r="T60" s="51">
        <f aca="true" ca="1" t="shared" si="29" ref="T60:AI61">IF(ISNUMBER(OFFSET(T$10,0,-$C60)*VLOOKUP($C60,ChurnTable,2,0)),(OFFSET(T$10,0,-$C60)*VLOOKUP($C60,ChurnTable,2,0)),0)</f>
        <v>0</v>
      </c>
      <c r="U60" s="51">
        <f ca="1" t="shared" si="29"/>
        <v>0</v>
      </c>
      <c r="V60" s="51">
        <f ca="1" t="shared" si="29"/>
        <v>0</v>
      </c>
      <c r="W60" s="51">
        <f ca="1" t="shared" si="29"/>
        <v>0</v>
      </c>
      <c r="X60" s="51">
        <f ca="1" t="shared" si="29"/>
        <v>0</v>
      </c>
      <c r="Y60" s="51">
        <f ca="1" t="shared" si="29"/>
        <v>0</v>
      </c>
      <c r="Z60" s="51">
        <f ca="1" t="shared" si="29"/>
        <v>0</v>
      </c>
      <c r="AA60" s="51">
        <f ca="1" t="shared" si="29"/>
        <v>0</v>
      </c>
      <c r="AB60" s="51">
        <f ca="1" t="shared" si="29"/>
        <v>0</v>
      </c>
      <c r="AC60" s="51">
        <f ca="1" t="shared" si="29"/>
        <v>0</v>
      </c>
      <c r="AD60" s="51">
        <f ca="1" t="shared" si="29"/>
        <v>0</v>
      </c>
      <c r="AE60" s="51">
        <f ca="1" t="shared" si="29"/>
        <v>0</v>
      </c>
      <c r="AF60" s="51">
        <f ca="1" t="shared" si="29"/>
        <v>0</v>
      </c>
      <c r="AG60" s="51">
        <f ca="1" t="shared" si="29"/>
        <v>0</v>
      </c>
      <c r="AH60" s="51">
        <f ca="1" t="shared" si="29"/>
        <v>0</v>
      </c>
      <c r="AI60" s="51">
        <f ca="1" t="shared" si="29"/>
        <v>0</v>
      </c>
      <c r="AJ60" s="51">
        <f aca="true" ca="1" t="shared" si="30" ref="AH60:AQ61">IF(ISNUMBER(OFFSET(AJ$10,0,-$C60)*VLOOKUP($C60,ChurnTable,2,0)),(OFFSET(AJ$10,0,-$C60)*VLOOKUP($C60,ChurnTable,2,0)),0)</f>
        <v>0</v>
      </c>
      <c r="AK60" s="51">
        <f ca="1" t="shared" si="30"/>
        <v>0</v>
      </c>
      <c r="AL60" s="51">
        <f ca="1" t="shared" si="30"/>
        <v>0</v>
      </c>
      <c r="AM60" s="51">
        <f ca="1" t="shared" si="30"/>
        <v>0</v>
      </c>
      <c r="AN60" s="51">
        <f ca="1" t="shared" si="30"/>
        <v>0</v>
      </c>
      <c r="AO60" s="51">
        <f ca="1" t="shared" si="30"/>
        <v>0</v>
      </c>
      <c r="AP60" s="51">
        <f ca="1" t="shared" si="30"/>
        <v>0</v>
      </c>
      <c r="AQ60" s="51">
        <f ca="1" t="shared" si="30"/>
        <v>0</v>
      </c>
      <c r="AR60" s="51">
        <f ca="1" t="shared" si="26"/>
        <v>0</v>
      </c>
      <c r="AS60" s="51">
        <f ca="1" t="shared" si="26"/>
        <v>0</v>
      </c>
      <c r="AT60" s="51">
        <f ca="1" t="shared" si="26"/>
        <v>0</v>
      </c>
      <c r="AU60" s="51">
        <f ca="1" t="shared" si="26"/>
        <v>0</v>
      </c>
      <c r="AV60" s="51">
        <f ca="1" t="shared" si="26"/>
        <v>0</v>
      </c>
      <c r="AW60" s="51">
        <f ca="1" t="shared" si="26"/>
        <v>0</v>
      </c>
      <c r="AX60" s="51">
        <f ca="1" t="shared" si="26"/>
        <v>0</v>
      </c>
      <c r="AY60" s="51">
        <f ca="1" t="shared" si="26"/>
        <v>0</v>
      </c>
    </row>
    <row r="61" spans="3:51" ht="12.75" outlineLevel="1">
      <c r="C61" s="50">
        <f t="shared" si="27"/>
        <v>48</v>
      </c>
      <c r="D61" s="51">
        <f ca="1" t="shared" si="28"/>
        <v>0</v>
      </c>
      <c r="E61" s="51">
        <f ca="1" t="shared" si="28"/>
        <v>0</v>
      </c>
      <c r="F61" s="51">
        <f ca="1" t="shared" si="28"/>
        <v>0</v>
      </c>
      <c r="G61" s="51">
        <f ca="1" t="shared" si="28"/>
        <v>0</v>
      </c>
      <c r="H61" s="51">
        <f ca="1" t="shared" si="28"/>
        <v>0</v>
      </c>
      <c r="I61" s="51">
        <f ca="1" t="shared" si="28"/>
        <v>0</v>
      </c>
      <c r="J61" s="51">
        <f ca="1" t="shared" si="28"/>
        <v>0</v>
      </c>
      <c r="K61" s="51">
        <f ca="1" t="shared" si="28"/>
        <v>0</v>
      </c>
      <c r="L61" s="51">
        <f ca="1" t="shared" si="28"/>
        <v>0</v>
      </c>
      <c r="M61" s="51">
        <f ca="1" t="shared" si="28"/>
        <v>0</v>
      </c>
      <c r="N61" s="51">
        <f ca="1" t="shared" si="28"/>
        <v>0</v>
      </c>
      <c r="O61" s="51">
        <f ca="1" t="shared" si="28"/>
        <v>0</v>
      </c>
      <c r="P61" s="51">
        <f ca="1" t="shared" si="28"/>
        <v>0</v>
      </c>
      <c r="Q61" s="51">
        <f ca="1" t="shared" si="28"/>
        <v>0</v>
      </c>
      <c r="R61" s="51">
        <f ca="1" t="shared" si="28"/>
        <v>0</v>
      </c>
      <c r="S61" s="51">
        <f ca="1" t="shared" si="28"/>
        <v>0</v>
      </c>
      <c r="T61" s="51">
        <f ca="1" t="shared" si="29"/>
        <v>0</v>
      </c>
      <c r="U61" s="51">
        <f ca="1" t="shared" si="29"/>
        <v>0</v>
      </c>
      <c r="V61" s="51">
        <f ca="1" t="shared" si="29"/>
        <v>0</v>
      </c>
      <c r="W61" s="51">
        <f ca="1" t="shared" si="29"/>
        <v>0</v>
      </c>
      <c r="X61" s="51">
        <f ca="1" t="shared" si="29"/>
        <v>0</v>
      </c>
      <c r="Y61" s="51">
        <f ca="1" t="shared" si="29"/>
        <v>0</v>
      </c>
      <c r="Z61" s="51">
        <f ca="1" t="shared" si="29"/>
        <v>0</v>
      </c>
      <c r="AA61" s="51">
        <f ca="1" t="shared" si="29"/>
        <v>0</v>
      </c>
      <c r="AB61" s="51">
        <f ca="1" t="shared" si="29"/>
        <v>0</v>
      </c>
      <c r="AC61" s="51">
        <f ca="1" t="shared" si="29"/>
        <v>0</v>
      </c>
      <c r="AD61" s="51">
        <f ca="1" t="shared" si="29"/>
        <v>0</v>
      </c>
      <c r="AE61" s="51">
        <f ca="1" t="shared" si="29"/>
        <v>0</v>
      </c>
      <c r="AF61" s="51">
        <f ca="1" t="shared" si="29"/>
        <v>0</v>
      </c>
      <c r="AG61" s="51">
        <f ca="1" t="shared" si="29"/>
        <v>0</v>
      </c>
      <c r="AH61" s="51">
        <f ca="1" t="shared" si="30"/>
        <v>0</v>
      </c>
      <c r="AI61" s="51">
        <f ca="1" t="shared" si="30"/>
        <v>0</v>
      </c>
      <c r="AJ61" s="51">
        <f ca="1" t="shared" si="30"/>
        <v>0</v>
      </c>
      <c r="AK61" s="51">
        <f ca="1" t="shared" si="30"/>
        <v>0</v>
      </c>
      <c r="AL61" s="51">
        <f ca="1" t="shared" si="30"/>
        <v>0</v>
      </c>
      <c r="AM61" s="51">
        <f ca="1" t="shared" si="30"/>
        <v>0</v>
      </c>
      <c r="AN61" s="51">
        <f ca="1" t="shared" si="30"/>
        <v>0</v>
      </c>
      <c r="AO61" s="51">
        <f ca="1" t="shared" si="30"/>
        <v>0</v>
      </c>
      <c r="AP61" s="51">
        <f ca="1" t="shared" si="30"/>
        <v>0</v>
      </c>
      <c r="AQ61" s="51">
        <f ca="1" t="shared" si="30"/>
        <v>0</v>
      </c>
      <c r="AR61" s="51">
        <f ca="1" t="shared" si="26"/>
        <v>0</v>
      </c>
      <c r="AS61" s="51">
        <f ca="1" t="shared" si="26"/>
        <v>0</v>
      </c>
      <c r="AT61" s="51">
        <f ca="1" t="shared" si="26"/>
        <v>0</v>
      </c>
      <c r="AU61" s="51">
        <f ca="1" t="shared" si="26"/>
        <v>0</v>
      </c>
      <c r="AV61" s="51">
        <f ca="1" t="shared" si="26"/>
        <v>0</v>
      </c>
      <c r="AW61" s="51">
        <f ca="1" t="shared" si="26"/>
        <v>0</v>
      </c>
      <c r="AX61" s="51">
        <f ca="1" t="shared" si="26"/>
        <v>0</v>
      </c>
      <c r="AY61" s="51">
        <f ca="1" t="shared" si="26"/>
        <v>0</v>
      </c>
    </row>
    <row r="62" spans="3:51" ht="12.75" outlineLevel="1">
      <c r="C62" s="52" t="s">
        <v>45</v>
      </c>
      <c r="D62" s="53">
        <f>SUM(D14:D61)</f>
        <v>0</v>
      </c>
      <c r="E62" s="53">
        <f aca="true" t="shared" si="31" ref="E62:AY62">SUM(E14:E61)</f>
        <v>0</v>
      </c>
      <c r="F62" s="53">
        <f t="shared" si="31"/>
        <v>0</v>
      </c>
      <c r="G62" s="53">
        <f t="shared" si="31"/>
        <v>0</v>
      </c>
      <c r="H62" s="53">
        <f t="shared" si="31"/>
        <v>55.00000000000001</v>
      </c>
      <c r="I62" s="53">
        <f t="shared" si="31"/>
        <v>285</v>
      </c>
      <c r="J62" s="53">
        <f t="shared" si="31"/>
        <v>605</v>
      </c>
      <c r="K62" s="53">
        <f t="shared" si="31"/>
        <v>2880</v>
      </c>
      <c r="L62" s="53">
        <f t="shared" si="31"/>
        <v>6077</v>
      </c>
      <c r="M62" s="53">
        <f t="shared" si="31"/>
        <v>9561</v>
      </c>
      <c r="N62" s="53">
        <f t="shared" si="31"/>
        <v>18776</v>
      </c>
      <c r="O62" s="53">
        <f t="shared" si="31"/>
        <v>30765.300000000003</v>
      </c>
      <c r="P62" s="53">
        <f t="shared" si="31"/>
        <v>46911.8</v>
      </c>
      <c r="Q62" s="53">
        <f t="shared" si="31"/>
        <v>70954.8</v>
      </c>
      <c r="R62" s="53">
        <f t="shared" si="31"/>
        <v>91919.8</v>
      </c>
      <c r="S62" s="53">
        <f t="shared" si="31"/>
        <v>101922.3</v>
      </c>
      <c r="T62" s="53">
        <f t="shared" si="31"/>
        <v>110500.425</v>
      </c>
      <c r="U62" s="53">
        <f t="shared" si="31"/>
        <v>118219.70625</v>
      </c>
      <c r="V62" s="53">
        <f t="shared" si="31"/>
        <v>125237.25156250001</v>
      </c>
      <c r="W62" s="53">
        <f t="shared" si="31"/>
        <v>132237.68414062503</v>
      </c>
      <c r="X62" s="53">
        <f t="shared" si="31"/>
        <v>139360.38834765626</v>
      </c>
      <c r="Y62" s="53">
        <f t="shared" si="31"/>
        <v>146680.1277650391</v>
      </c>
      <c r="Z62" s="53">
        <f t="shared" si="31"/>
        <v>154356.35415329106</v>
      </c>
      <c r="AA62" s="53">
        <f t="shared" si="31"/>
        <v>162407.39186095563</v>
      </c>
      <c r="AB62" s="53">
        <f t="shared" si="31"/>
        <v>170832.4814540034</v>
      </c>
      <c r="AC62" s="53">
        <f t="shared" si="31"/>
        <v>178436.37126632137</v>
      </c>
      <c r="AD62" s="53">
        <f t="shared" si="31"/>
        <v>186108.97662422498</v>
      </c>
      <c r="AE62" s="53">
        <f t="shared" si="31"/>
        <v>193931.35253449975</v>
      </c>
      <c r="AF62" s="53">
        <f t="shared" si="31"/>
        <v>201925.82513614334</v>
      </c>
      <c r="AG62" s="53">
        <f t="shared" si="31"/>
        <v>210203.13661194287</v>
      </c>
      <c r="AH62" s="53">
        <f t="shared" si="31"/>
        <v>218794.7435928305</v>
      </c>
      <c r="AI62" s="53">
        <f t="shared" si="31"/>
        <v>226182.03257365</v>
      </c>
      <c r="AJ62" s="53">
        <f t="shared" si="31"/>
        <v>233537.53252957013</v>
      </c>
      <c r="AK62" s="53">
        <f t="shared" si="31"/>
        <v>240989.21328647205</v>
      </c>
      <c r="AL62" s="53">
        <f t="shared" si="31"/>
        <v>248535.01526313988</v>
      </c>
      <c r="AM62" s="53">
        <f t="shared" si="31"/>
        <v>256256.2823985353</v>
      </c>
      <c r="AN62" s="53">
        <f t="shared" si="31"/>
        <v>264184.0665094629</v>
      </c>
      <c r="AO62" s="53">
        <f t="shared" si="31"/>
        <v>270499.7353481386</v>
      </c>
      <c r="AP62" s="53">
        <f t="shared" si="31"/>
        <v>276632.95918676927</v>
      </c>
      <c r="AQ62" s="53">
        <f t="shared" si="31"/>
        <v>282740.92545546923</v>
      </c>
      <c r="AR62" s="53">
        <f t="shared" si="31"/>
        <v>288831.8346811292</v>
      </c>
      <c r="AS62" s="53">
        <f t="shared" si="31"/>
        <v>295003.8089457727</v>
      </c>
      <c r="AT62" s="53">
        <f t="shared" si="31"/>
        <v>301295.2466821621</v>
      </c>
      <c r="AU62" s="53">
        <f t="shared" si="31"/>
        <v>307728.9037359401</v>
      </c>
      <c r="AV62" s="53">
        <f t="shared" si="31"/>
        <v>314322.77221416676</v>
      </c>
      <c r="AW62" s="53">
        <f t="shared" si="31"/>
        <v>321070.04316931183</v>
      </c>
      <c r="AX62" s="53">
        <f t="shared" si="31"/>
        <v>327985.34020413447</v>
      </c>
      <c r="AY62" s="53">
        <f t="shared" si="31"/>
        <v>335062.3445100453</v>
      </c>
    </row>
    <row r="63" spans="3:56" ht="12.75">
      <c r="C63" s="9" t="s">
        <v>46</v>
      </c>
      <c r="D63" s="54">
        <f>D10-D62</f>
        <v>0</v>
      </c>
      <c r="E63" s="48">
        <f>D63+E10-E62</f>
        <v>0</v>
      </c>
      <c r="F63" s="48">
        <f aca="true" t="shared" si="32" ref="F63:AQ63">E63+F10-F62</f>
        <v>0</v>
      </c>
      <c r="G63" s="48">
        <f t="shared" si="32"/>
        <v>100</v>
      </c>
      <c r="H63" s="48">
        <f t="shared" si="32"/>
        <v>545</v>
      </c>
      <c r="I63" s="48">
        <f t="shared" si="32"/>
        <v>1260</v>
      </c>
      <c r="J63" s="48">
        <f t="shared" si="32"/>
        <v>5655</v>
      </c>
      <c r="K63" s="48">
        <f t="shared" si="32"/>
        <v>12775</v>
      </c>
      <c r="L63" s="48">
        <f t="shared" si="32"/>
        <v>21698</v>
      </c>
      <c r="M63" s="48">
        <f t="shared" si="32"/>
        <v>42137</v>
      </c>
      <c r="N63" s="48">
        <f t="shared" si="32"/>
        <v>71361</v>
      </c>
      <c r="O63" s="48">
        <f t="shared" si="32"/>
        <v>112595.7</v>
      </c>
      <c r="P63" s="48">
        <f t="shared" si="32"/>
        <v>173683.90000000002</v>
      </c>
      <c r="Q63" s="48">
        <f t="shared" si="32"/>
        <v>237729.10000000003</v>
      </c>
      <c r="R63" s="48">
        <f t="shared" si="32"/>
        <v>287559.30000000005</v>
      </c>
      <c r="S63" s="48">
        <f t="shared" si="32"/>
        <v>334474.50000000006</v>
      </c>
      <c r="T63" s="48">
        <f t="shared" si="32"/>
        <v>380253.45000000007</v>
      </c>
      <c r="U63" s="48">
        <f t="shared" si="32"/>
        <v>426127.0875000001</v>
      </c>
      <c r="V63" s="48">
        <f t="shared" si="32"/>
        <v>473187.84687500005</v>
      </c>
      <c r="W63" s="48">
        <f t="shared" si="32"/>
        <v>521863.07421875</v>
      </c>
      <c r="X63" s="48">
        <f t="shared" si="32"/>
        <v>572461.2429296875</v>
      </c>
      <c r="Y63" s="48">
        <f t="shared" si="32"/>
        <v>625237.6000761719</v>
      </c>
      <c r="Z63" s="48">
        <f t="shared" si="32"/>
        <v>680310.5550799805</v>
      </c>
      <c r="AA63" s="48">
        <f t="shared" si="32"/>
        <v>737803.9378339795</v>
      </c>
      <c r="AB63" s="48">
        <f t="shared" si="32"/>
        <v>795668.2619795289</v>
      </c>
      <c r="AC63" s="48">
        <f t="shared" si="32"/>
        <v>855076.5685367425</v>
      </c>
      <c r="AD63" s="48">
        <f t="shared" si="32"/>
        <v>916326.0568489938</v>
      </c>
      <c r="AE63" s="48">
        <f t="shared" si="32"/>
        <v>979647.5078484295</v>
      </c>
      <c r="AF63" s="48">
        <f t="shared" si="32"/>
        <v>1045264.5983875791</v>
      </c>
      <c r="AG63" s="48">
        <f t="shared" si="32"/>
        <v>1113306.0940779408</v>
      </c>
      <c r="AH63" s="48">
        <f t="shared" si="32"/>
        <v>1181103.321756484</v>
      </c>
      <c r="AI63" s="48">
        <f t="shared" si="32"/>
        <v>1250111.019592349</v>
      </c>
      <c r="AJ63" s="48">
        <f t="shared" si="32"/>
        <v>1320618.9093845792</v>
      </c>
      <c r="AK63" s="48">
        <f t="shared" si="32"/>
        <v>1392796.4810895617</v>
      </c>
      <c r="AL63" s="48">
        <f t="shared" si="32"/>
        <v>1466823.2543676198</v>
      </c>
      <c r="AM63" s="48">
        <f t="shared" si="32"/>
        <v>1542805.6141665187</v>
      </c>
      <c r="AN63" s="48">
        <f t="shared" si="32"/>
        <v>1617504.9626984384</v>
      </c>
      <c r="AO63" s="48">
        <f t="shared" si="32"/>
        <v>1692666.31069251</v>
      </c>
      <c r="AP63" s="48">
        <f t="shared" si="32"/>
        <v>1768607.6565147953</v>
      </c>
      <c r="AQ63" s="48">
        <f t="shared" si="32"/>
        <v>1845492.5221685618</v>
      </c>
      <c r="AR63" s="48">
        <f aca="true" t="shared" si="33" ref="AR63:AY63">AQ63+AR10-AR62</f>
        <v>1923478.994418853</v>
      </c>
      <c r="AS63" s="48">
        <f t="shared" si="33"/>
        <v>2002629.8585431292</v>
      </c>
      <c r="AT63" s="48">
        <f t="shared" si="33"/>
        <v>2082972.3783924168</v>
      </c>
      <c r="AU63" s="48">
        <f t="shared" si="33"/>
        <v>2164513.996518555</v>
      </c>
      <c r="AV63" s="48">
        <f t="shared" si="33"/>
        <v>2247247.156603709</v>
      </c>
      <c r="AW63" s="48">
        <f t="shared" si="33"/>
        <v>2331174.1643797043</v>
      </c>
      <c r="AX63" s="48">
        <f t="shared" si="33"/>
        <v>2416285.816139783</v>
      </c>
      <c r="AY63" s="48">
        <f t="shared" si="33"/>
        <v>2502582.403433235</v>
      </c>
      <c r="BA63" s="3">
        <f>O63</f>
        <v>112595.7</v>
      </c>
      <c r="BB63" s="3">
        <f>AA63</f>
        <v>737803.9378339795</v>
      </c>
      <c r="BC63" s="3">
        <f>AM63</f>
        <v>1542805.6141665187</v>
      </c>
      <c r="BD63" s="3">
        <f>AY63</f>
        <v>2502582.403433235</v>
      </c>
    </row>
    <row r="64" ht="12.75"/>
    <row r="65" spans="3:11" ht="12.75">
      <c r="C65" t="s">
        <v>47</v>
      </c>
      <c r="K65" s="3"/>
    </row>
    <row r="66" spans="3:51" ht="12.75" outlineLevel="1">
      <c r="C66" s="78">
        <f>C14</f>
        <v>1</v>
      </c>
      <c r="D66" s="51">
        <f ca="1">IF(ISNUMBER(OFFSET(D$10,0,-$C66)*VLOOKUP($C66,ChurnTable,3,0)*VLOOKUP($C66,ConversionTable,2,0)),OFFSET(D$10,0,-$C66)*VLOOKUP($C66,ChurnTable,3,0)*VLOOKUP($C66,ConversionTable,2,0))*1</f>
        <v>0</v>
      </c>
      <c r="E66" s="51">
        <f aca="true" ca="1" t="shared" si="34" ref="D66:M75">IF(ISNUMBER(OFFSET(E$10,0,-$C66)*VLOOKUP($C66,ChurnTable,3,0)*VLOOKUP($C66,ConversionTable,2,0)),OFFSET(E$10,0,-$C66)*VLOOKUP($C66,ChurnTable,3,0)*VLOOKUP($C66,ConversionTable,2,0))*1</f>
        <v>0</v>
      </c>
      <c r="F66" s="51">
        <f ca="1" t="shared" si="34"/>
        <v>0</v>
      </c>
      <c r="G66" s="51">
        <f ca="1" t="shared" si="34"/>
        <v>0</v>
      </c>
      <c r="H66" s="51">
        <f ca="1" t="shared" si="34"/>
        <v>0.22499999999999998</v>
      </c>
      <c r="I66" s="51">
        <f ca="1" t="shared" si="34"/>
        <v>1.1249999999999998</v>
      </c>
      <c r="J66" s="51">
        <f ca="1" t="shared" si="34"/>
        <v>2.2499999999999996</v>
      </c>
      <c r="K66" s="51">
        <f ca="1" t="shared" si="34"/>
        <v>11.25</v>
      </c>
      <c r="L66" s="51">
        <f ca="1" t="shared" si="34"/>
        <v>22.5</v>
      </c>
      <c r="M66" s="51">
        <f ca="1" t="shared" si="34"/>
        <v>33.74999999999999</v>
      </c>
      <c r="N66" s="51">
        <f aca="true" ca="1" t="shared" si="35" ref="N66:W75">IF(ISNUMBER(OFFSET(N$10,0,-$C66)*VLOOKUP($C66,ChurnTable,3,0)*VLOOKUP($C66,ConversionTable,2,0)),OFFSET(N$10,0,-$C66)*VLOOKUP($C66,ChurnTable,3,0)*VLOOKUP($C66,ConversionTable,2,0))*1</f>
        <v>67.49999999999999</v>
      </c>
      <c r="O66" s="51">
        <f ca="1" t="shared" si="35"/>
        <v>107.99999999999999</v>
      </c>
      <c r="P66" s="51">
        <f ca="1" t="shared" si="35"/>
        <v>161.99999999999997</v>
      </c>
      <c r="Q66" s="51">
        <f ca="1" t="shared" si="35"/>
        <v>242.99999999999997</v>
      </c>
      <c r="R66" s="51">
        <f ca="1" t="shared" si="35"/>
        <v>303.74999999999994</v>
      </c>
      <c r="S66" s="51">
        <f ca="1" t="shared" si="35"/>
        <v>318.93749999999994</v>
      </c>
      <c r="T66" s="51">
        <f ca="1" t="shared" si="35"/>
        <v>334.88437500000003</v>
      </c>
      <c r="U66" s="51">
        <f ca="1" t="shared" si="35"/>
        <v>351.62859375</v>
      </c>
      <c r="V66" s="51">
        <f ca="1" t="shared" si="35"/>
        <v>369.2100234375</v>
      </c>
      <c r="W66" s="51">
        <f ca="1" t="shared" si="35"/>
        <v>387.670524609375</v>
      </c>
      <c r="X66" s="51">
        <f aca="true" ca="1" t="shared" si="36" ref="X66:AG75">IF(ISNUMBER(OFFSET(X$10,0,-$C66)*VLOOKUP($C66,ChurnTable,3,0)*VLOOKUP($C66,ConversionTable,2,0)),OFFSET(X$10,0,-$C66)*VLOOKUP($C66,ChurnTable,3,0)*VLOOKUP($C66,ConversionTable,2,0))*1</f>
        <v>407.0540508398438</v>
      </c>
      <c r="Y66" s="51">
        <f ca="1" t="shared" si="36"/>
        <v>427.406753381836</v>
      </c>
      <c r="Z66" s="51">
        <f ca="1" t="shared" si="36"/>
        <v>448.77709105092777</v>
      </c>
      <c r="AA66" s="51">
        <f ca="1" t="shared" si="36"/>
        <v>471.2159456034742</v>
      </c>
      <c r="AB66" s="51">
        <f ca="1" t="shared" si="36"/>
        <v>494.77674288364796</v>
      </c>
      <c r="AC66" s="51">
        <f ca="1" t="shared" si="36"/>
        <v>514.5678125989939</v>
      </c>
      <c r="AD66" s="51">
        <f ca="1" t="shared" si="36"/>
        <v>535.1505251029537</v>
      </c>
      <c r="AE66" s="51">
        <f ca="1" t="shared" si="36"/>
        <v>556.5565461070718</v>
      </c>
      <c r="AF66" s="51">
        <f ca="1" t="shared" si="36"/>
        <v>578.8188079513546</v>
      </c>
      <c r="AG66" s="51">
        <f ca="1" t="shared" si="36"/>
        <v>601.971560269409</v>
      </c>
      <c r="AH66" s="51">
        <f aca="true" ca="1" t="shared" si="37" ref="AH66:AW75">IF(ISNUMBER(OFFSET(AH$10,0,-$C66)*VLOOKUP($C66,ChurnTable,3,0)*VLOOKUP($C66,ConversionTable,2,0)),OFFSET(AH$10,0,-$C66)*VLOOKUP($C66,ChurnTable,3,0)*VLOOKUP($C66,ConversionTable,2,0))*1</f>
        <v>626.0504226801853</v>
      </c>
      <c r="AI66" s="51">
        <f ca="1" t="shared" si="37"/>
        <v>644.8319353605909</v>
      </c>
      <c r="AJ66" s="51">
        <f ca="1" t="shared" si="37"/>
        <v>664.1768934214086</v>
      </c>
      <c r="AK66" s="51">
        <f ca="1" t="shared" si="37"/>
        <v>684.1022002240509</v>
      </c>
      <c r="AL66" s="51">
        <f ca="1" t="shared" si="37"/>
        <v>704.6252662307724</v>
      </c>
      <c r="AM66" s="51">
        <f ca="1" t="shared" si="37"/>
        <v>725.7640242176956</v>
      </c>
      <c r="AN66" s="51">
        <f ca="1" t="shared" si="37"/>
        <v>747.5369449442265</v>
      </c>
      <c r="AO66" s="51">
        <f ca="1" t="shared" si="37"/>
        <v>762.487683843111</v>
      </c>
      <c r="AP66" s="51">
        <f ca="1" t="shared" si="37"/>
        <v>777.7374375199734</v>
      </c>
      <c r="AQ66" s="51">
        <f ca="1" t="shared" si="37"/>
        <v>793.2921862703728</v>
      </c>
      <c r="AR66" s="51">
        <f ca="1" t="shared" si="37"/>
        <v>809.1580299957802</v>
      </c>
      <c r="AS66" s="51">
        <f ca="1" t="shared" si="37"/>
        <v>825.3411905956959</v>
      </c>
      <c r="AT66" s="51">
        <f ca="1" t="shared" si="37"/>
        <v>841.8480144076099</v>
      </c>
      <c r="AU66" s="51">
        <f ca="1" t="shared" si="37"/>
        <v>858.6849746957621</v>
      </c>
      <c r="AV66" s="51">
        <f ca="1" t="shared" si="37"/>
        <v>875.8586741896775</v>
      </c>
      <c r="AW66" s="51">
        <f ca="1" t="shared" si="37"/>
        <v>893.3758476734711</v>
      </c>
      <c r="AX66" s="51">
        <f aca="true" ca="1" t="shared" si="38" ref="AR66:AY81">IF(ISNUMBER(OFFSET(AX$10,0,-$C66)*VLOOKUP($C66,ChurnTable,3,0)*VLOOKUP($C66,ConversionTable,2,0)),OFFSET(AX$10,0,-$C66)*VLOOKUP($C66,ChurnTable,3,0)*VLOOKUP($C66,ConversionTable,2,0))*1</f>
        <v>911.2433646269404</v>
      </c>
      <c r="AY66" s="51">
        <f ca="1" t="shared" si="38"/>
        <v>929.4682319194792</v>
      </c>
    </row>
    <row r="67" spans="3:51" ht="12.75" outlineLevel="1">
      <c r="C67" s="50">
        <f>C66+1</f>
        <v>2</v>
      </c>
      <c r="D67" s="51">
        <f ca="1" t="shared" si="34"/>
        <v>0</v>
      </c>
      <c r="E67" s="51">
        <f ca="1" t="shared" si="34"/>
        <v>0</v>
      </c>
      <c r="F67" s="51">
        <f ca="1" t="shared" si="34"/>
        <v>0</v>
      </c>
      <c r="G67" s="51">
        <f ca="1" t="shared" si="34"/>
        <v>0</v>
      </c>
      <c r="H67" s="51">
        <f ca="1" t="shared" si="34"/>
        <v>0</v>
      </c>
      <c r="I67" s="51">
        <f ca="1" t="shared" si="34"/>
        <v>0.35000000000000003</v>
      </c>
      <c r="J67" s="51">
        <f ca="1" t="shared" si="34"/>
        <v>1.75</v>
      </c>
      <c r="K67" s="51">
        <f ca="1" t="shared" si="34"/>
        <v>3.5</v>
      </c>
      <c r="L67" s="51">
        <f ca="1" t="shared" si="34"/>
        <v>17.5</v>
      </c>
      <c r="M67" s="51">
        <f ca="1" t="shared" si="34"/>
        <v>35</v>
      </c>
      <c r="N67" s="51">
        <f ca="1" t="shared" si="35"/>
        <v>52.5</v>
      </c>
      <c r="O67" s="51">
        <f ca="1" t="shared" si="35"/>
        <v>105</v>
      </c>
      <c r="P67" s="51">
        <f ca="1" t="shared" si="35"/>
        <v>168</v>
      </c>
      <c r="Q67" s="51">
        <f ca="1" t="shared" si="35"/>
        <v>252</v>
      </c>
      <c r="R67" s="51">
        <f ca="1" t="shared" si="35"/>
        <v>378</v>
      </c>
      <c r="S67" s="51">
        <f ca="1" t="shared" si="35"/>
        <v>472.5</v>
      </c>
      <c r="T67" s="51">
        <f ca="1" t="shared" si="35"/>
        <v>496.125</v>
      </c>
      <c r="U67" s="51">
        <f ca="1" t="shared" si="35"/>
        <v>520.93125</v>
      </c>
      <c r="V67" s="51">
        <f ca="1" t="shared" si="35"/>
        <v>546.9778125</v>
      </c>
      <c r="W67" s="51">
        <f ca="1" t="shared" si="35"/>
        <v>574.326703125</v>
      </c>
      <c r="X67" s="51">
        <f ca="1" t="shared" si="36"/>
        <v>603.04303828125</v>
      </c>
      <c r="Y67" s="51">
        <f ca="1" t="shared" si="36"/>
        <v>633.1951901953125</v>
      </c>
      <c r="Z67" s="51">
        <f ca="1" t="shared" si="36"/>
        <v>664.8549497050782</v>
      </c>
      <c r="AA67" s="51">
        <f ca="1" t="shared" si="36"/>
        <v>698.0976971903322</v>
      </c>
      <c r="AB67" s="51">
        <f ca="1" t="shared" si="36"/>
        <v>733.0025820498487</v>
      </c>
      <c r="AC67" s="51">
        <f ca="1" t="shared" si="36"/>
        <v>769.6527111523412</v>
      </c>
      <c r="AD67" s="51">
        <f ca="1" t="shared" si="36"/>
        <v>800.438819598435</v>
      </c>
      <c r="AE67" s="51">
        <f ca="1" t="shared" si="36"/>
        <v>832.4563723823724</v>
      </c>
      <c r="AF67" s="51">
        <f ca="1" t="shared" si="36"/>
        <v>865.7546272776673</v>
      </c>
      <c r="AG67" s="51">
        <f ca="1" t="shared" si="36"/>
        <v>900.384812368774</v>
      </c>
      <c r="AH67" s="51">
        <f ca="1" t="shared" si="37"/>
        <v>936.4002048635251</v>
      </c>
      <c r="AI67" s="51">
        <f ca="1" t="shared" si="37"/>
        <v>973.856213058066</v>
      </c>
      <c r="AJ67" s="51">
        <f ca="1" t="shared" si="37"/>
        <v>1003.071899449808</v>
      </c>
      <c r="AK67" s="51">
        <f ca="1" t="shared" si="37"/>
        <v>1033.1640564333024</v>
      </c>
      <c r="AL67" s="51">
        <f ca="1" t="shared" si="37"/>
        <v>1064.1589781263015</v>
      </c>
      <c r="AM67" s="51">
        <f ca="1" t="shared" si="37"/>
        <v>1096.0837474700904</v>
      </c>
      <c r="AN67" s="51">
        <f ca="1" t="shared" si="37"/>
        <v>1128.9662598941932</v>
      </c>
      <c r="AO67" s="51">
        <f ca="1" t="shared" si="37"/>
        <v>1162.835247691019</v>
      </c>
      <c r="AP67" s="51">
        <f ca="1" t="shared" si="37"/>
        <v>1186.0919526448395</v>
      </c>
      <c r="AQ67" s="51">
        <f ca="1" t="shared" si="37"/>
        <v>1209.8137916977364</v>
      </c>
      <c r="AR67" s="51">
        <f ca="1" t="shared" si="38"/>
        <v>1234.010067531691</v>
      </c>
      <c r="AS67" s="51">
        <f ca="1" t="shared" si="38"/>
        <v>1258.690268882325</v>
      </c>
      <c r="AT67" s="51">
        <f ca="1" t="shared" si="38"/>
        <v>1283.8640742599716</v>
      </c>
      <c r="AU67" s="51">
        <f ca="1" t="shared" si="38"/>
        <v>1309.541355745171</v>
      </c>
      <c r="AV67" s="51">
        <f ca="1" t="shared" si="38"/>
        <v>1335.7321828600743</v>
      </c>
      <c r="AW67" s="51">
        <f ca="1" t="shared" si="38"/>
        <v>1362.4468265172761</v>
      </c>
      <c r="AX67" s="51">
        <f ca="1" t="shared" si="38"/>
        <v>1389.6957630476215</v>
      </c>
      <c r="AY67" s="51">
        <f ca="1" t="shared" si="38"/>
        <v>1417.4896783085742</v>
      </c>
    </row>
    <row r="68" spans="3:51" ht="12.75" outlineLevel="1">
      <c r="C68" s="50">
        <f aca="true" t="shared" si="39" ref="C68:C101">C67+1</f>
        <v>3</v>
      </c>
      <c r="D68" s="51">
        <f ca="1" t="shared" si="34"/>
        <v>0</v>
      </c>
      <c r="E68" s="51">
        <f ca="1" t="shared" si="34"/>
        <v>0</v>
      </c>
      <c r="F68" s="51">
        <f ca="1" t="shared" si="34"/>
        <v>0</v>
      </c>
      <c r="G68" s="51">
        <f ca="1" t="shared" si="34"/>
        <v>0</v>
      </c>
      <c r="H68" s="51">
        <f ca="1" t="shared" si="34"/>
        <v>0</v>
      </c>
      <c r="I68" s="51">
        <f ca="1" t="shared" si="34"/>
        <v>0</v>
      </c>
      <c r="J68" s="51">
        <f ca="1" t="shared" si="34"/>
        <v>0.6</v>
      </c>
      <c r="K68" s="51">
        <f ca="1" t="shared" si="34"/>
        <v>3</v>
      </c>
      <c r="L68" s="51">
        <f ca="1" t="shared" si="34"/>
        <v>6</v>
      </c>
      <c r="M68" s="51">
        <f ca="1" t="shared" si="34"/>
        <v>30</v>
      </c>
      <c r="N68" s="51">
        <f ca="1" t="shared" si="35"/>
        <v>60</v>
      </c>
      <c r="O68" s="51">
        <f ca="1" t="shared" si="35"/>
        <v>90</v>
      </c>
      <c r="P68" s="51">
        <f ca="1" t="shared" si="35"/>
        <v>180</v>
      </c>
      <c r="Q68" s="51">
        <f ca="1" t="shared" si="35"/>
        <v>288</v>
      </c>
      <c r="R68" s="51">
        <f ca="1" t="shared" si="35"/>
        <v>432</v>
      </c>
      <c r="S68" s="51">
        <f ca="1" t="shared" si="35"/>
        <v>648</v>
      </c>
      <c r="T68" s="51">
        <f ca="1" t="shared" si="35"/>
        <v>810</v>
      </c>
      <c r="U68" s="51">
        <f ca="1" t="shared" si="35"/>
        <v>850.5</v>
      </c>
      <c r="V68" s="51">
        <f ca="1" t="shared" si="35"/>
        <v>893.025</v>
      </c>
      <c r="W68" s="51">
        <f ca="1" t="shared" si="35"/>
        <v>937.67625</v>
      </c>
      <c r="X68" s="51">
        <f ca="1" t="shared" si="36"/>
        <v>984.5600625</v>
      </c>
      <c r="Y68" s="51">
        <f ca="1" t="shared" si="36"/>
        <v>1033.788065625</v>
      </c>
      <c r="Z68" s="51">
        <f ca="1" t="shared" si="36"/>
        <v>1085.4774689062501</v>
      </c>
      <c r="AA68" s="51">
        <f ca="1" t="shared" si="36"/>
        <v>1139.7513423515627</v>
      </c>
      <c r="AB68" s="51">
        <f ca="1" t="shared" si="36"/>
        <v>1196.7389094691407</v>
      </c>
      <c r="AC68" s="51">
        <f ca="1" t="shared" si="36"/>
        <v>1256.575854942598</v>
      </c>
      <c r="AD68" s="51">
        <f ca="1" t="shared" si="36"/>
        <v>1319.404647689728</v>
      </c>
      <c r="AE68" s="51">
        <f ca="1" t="shared" si="36"/>
        <v>1372.1808335973171</v>
      </c>
      <c r="AF68" s="51">
        <f ca="1" t="shared" si="36"/>
        <v>1427.06806694121</v>
      </c>
      <c r="AG68" s="51">
        <f ca="1" t="shared" si="36"/>
        <v>1484.1507896188582</v>
      </c>
      <c r="AH68" s="51">
        <f ca="1" t="shared" si="37"/>
        <v>1543.5168212036128</v>
      </c>
      <c r="AI68" s="51">
        <f ca="1" t="shared" si="37"/>
        <v>1605.2574940517575</v>
      </c>
      <c r="AJ68" s="51">
        <f ca="1" t="shared" si="37"/>
        <v>1669.4677938138277</v>
      </c>
      <c r="AK68" s="51">
        <f ca="1" t="shared" si="37"/>
        <v>1719.5518276282423</v>
      </c>
      <c r="AL68" s="51">
        <f ca="1" t="shared" si="37"/>
        <v>1771.1383824570898</v>
      </c>
      <c r="AM68" s="51">
        <f ca="1" t="shared" si="37"/>
        <v>1824.2725339308026</v>
      </c>
      <c r="AN68" s="51">
        <f ca="1" t="shared" si="37"/>
        <v>1879.0007099487266</v>
      </c>
      <c r="AO68" s="51">
        <f ca="1" t="shared" si="37"/>
        <v>1935.3707312471884</v>
      </c>
      <c r="AP68" s="51">
        <f ca="1" t="shared" si="37"/>
        <v>1993.4318531846043</v>
      </c>
      <c r="AQ68" s="51">
        <f ca="1" t="shared" si="37"/>
        <v>2033.3004902482962</v>
      </c>
      <c r="AR68" s="51">
        <f ca="1" t="shared" si="38"/>
        <v>2073.9665000532623</v>
      </c>
      <c r="AS68" s="51">
        <f ca="1" t="shared" si="38"/>
        <v>2115.445830054328</v>
      </c>
      <c r="AT68" s="51">
        <f ca="1" t="shared" si="38"/>
        <v>2157.7547466554142</v>
      </c>
      <c r="AU68" s="51">
        <f ca="1" t="shared" si="38"/>
        <v>2200.909841588523</v>
      </c>
      <c r="AV68" s="51">
        <f ca="1" t="shared" si="38"/>
        <v>2244.928038420293</v>
      </c>
      <c r="AW68" s="51">
        <f ca="1" t="shared" si="38"/>
        <v>2289.826599188699</v>
      </c>
      <c r="AX68" s="51">
        <f ca="1" t="shared" si="38"/>
        <v>2335.623131172473</v>
      </c>
      <c r="AY68" s="51">
        <f ca="1" t="shared" si="38"/>
        <v>2382.3355937959227</v>
      </c>
    </row>
    <row r="69" spans="3:51" ht="12.75" outlineLevel="1">
      <c r="C69" s="50">
        <f t="shared" si="39"/>
        <v>4</v>
      </c>
      <c r="D69" s="51">
        <f ca="1" t="shared" si="34"/>
        <v>0</v>
      </c>
      <c r="E69" s="51">
        <f ca="1" t="shared" si="34"/>
        <v>0</v>
      </c>
      <c r="F69" s="51">
        <f ca="1" t="shared" si="34"/>
        <v>0</v>
      </c>
      <c r="G69" s="51">
        <f ca="1" t="shared" si="34"/>
        <v>0</v>
      </c>
      <c r="H69" s="51">
        <f ca="1" t="shared" si="34"/>
        <v>0</v>
      </c>
      <c r="I69" s="51">
        <f ca="1" t="shared" si="34"/>
        <v>0</v>
      </c>
      <c r="J69" s="51">
        <f ca="1" t="shared" si="34"/>
        <v>0</v>
      </c>
      <c r="K69" s="51">
        <f ca="1" t="shared" si="34"/>
        <v>0.75</v>
      </c>
      <c r="L69" s="51">
        <f ca="1" t="shared" si="34"/>
        <v>3.75</v>
      </c>
      <c r="M69" s="51">
        <f ca="1" t="shared" si="34"/>
        <v>7.5</v>
      </c>
      <c r="N69" s="51">
        <f ca="1" t="shared" si="35"/>
        <v>37.5</v>
      </c>
      <c r="O69" s="51">
        <f ca="1" t="shared" si="35"/>
        <v>75</v>
      </c>
      <c r="P69" s="51">
        <f ca="1" t="shared" si="35"/>
        <v>112.5</v>
      </c>
      <c r="Q69" s="51">
        <f ca="1" t="shared" si="35"/>
        <v>225</v>
      </c>
      <c r="R69" s="51">
        <f ca="1" t="shared" si="35"/>
        <v>360</v>
      </c>
      <c r="S69" s="51">
        <f ca="1" t="shared" si="35"/>
        <v>540</v>
      </c>
      <c r="T69" s="51">
        <f ca="1" t="shared" si="35"/>
        <v>810</v>
      </c>
      <c r="U69" s="51">
        <f ca="1" t="shared" si="35"/>
        <v>1012.5</v>
      </c>
      <c r="V69" s="51">
        <f ca="1" t="shared" si="35"/>
        <v>1063.125</v>
      </c>
      <c r="W69" s="51">
        <f ca="1" t="shared" si="35"/>
        <v>1116.28125</v>
      </c>
      <c r="X69" s="51">
        <f ca="1" t="shared" si="36"/>
        <v>1172.0953124999999</v>
      </c>
      <c r="Y69" s="51">
        <f ca="1" t="shared" si="36"/>
        <v>1230.700078125</v>
      </c>
      <c r="Z69" s="51">
        <f ca="1" t="shared" si="36"/>
        <v>1292.2350820312502</v>
      </c>
      <c r="AA69" s="51">
        <f ca="1" t="shared" si="36"/>
        <v>1356.8468361328125</v>
      </c>
      <c r="AB69" s="51">
        <f ca="1" t="shared" si="36"/>
        <v>1424.6891779394532</v>
      </c>
      <c r="AC69" s="51">
        <f ca="1" t="shared" si="36"/>
        <v>1495.9236368364259</v>
      </c>
      <c r="AD69" s="51">
        <f ca="1" t="shared" si="36"/>
        <v>1570.7198186782475</v>
      </c>
      <c r="AE69" s="51">
        <f ca="1" t="shared" si="36"/>
        <v>1649.25580961216</v>
      </c>
      <c r="AF69" s="51">
        <f ca="1" t="shared" si="36"/>
        <v>1715.2260419966462</v>
      </c>
      <c r="AG69" s="51">
        <f ca="1" t="shared" si="36"/>
        <v>1783.835083676512</v>
      </c>
      <c r="AH69" s="51">
        <f ca="1" t="shared" si="37"/>
        <v>1855.1884870235726</v>
      </c>
      <c r="AI69" s="51">
        <f ca="1" t="shared" si="37"/>
        <v>1929.396026504516</v>
      </c>
      <c r="AJ69" s="51">
        <f ca="1" t="shared" si="37"/>
        <v>2006.5718675646967</v>
      </c>
      <c r="AK69" s="51">
        <f ca="1" t="shared" si="37"/>
        <v>2086.8347422672846</v>
      </c>
      <c r="AL69" s="51">
        <f ca="1" t="shared" si="37"/>
        <v>2149.439784535303</v>
      </c>
      <c r="AM69" s="51">
        <f ca="1" t="shared" si="37"/>
        <v>2213.922978071362</v>
      </c>
      <c r="AN69" s="51">
        <f ca="1" t="shared" si="37"/>
        <v>2280.340667413503</v>
      </c>
      <c r="AO69" s="51">
        <f ca="1" t="shared" si="37"/>
        <v>2348.750887435908</v>
      </c>
      <c r="AP69" s="51">
        <f ca="1" t="shared" si="37"/>
        <v>2419.2134140589856</v>
      </c>
      <c r="AQ69" s="51">
        <f ca="1" t="shared" si="37"/>
        <v>2491.7898164807552</v>
      </c>
      <c r="AR69" s="51">
        <f ca="1" t="shared" si="38"/>
        <v>2541.62561281037</v>
      </c>
      <c r="AS69" s="51">
        <f ca="1" t="shared" si="38"/>
        <v>2592.458125066578</v>
      </c>
      <c r="AT69" s="51">
        <f ca="1" t="shared" si="38"/>
        <v>2644.3072875679095</v>
      </c>
      <c r="AU69" s="51">
        <f ca="1" t="shared" si="38"/>
        <v>2697.193433319268</v>
      </c>
      <c r="AV69" s="51">
        <f ca="1" t="shared" si="38"/>
        <v>2751.1373019856533</v>
      </c>
      <c r="AW69" s="51">
        <f ca="1" t="shared" si="38"/>
        <v>2806.1600480253665</v>
      </c>
      <c r="AX69" s="51">
        <f ca="1" t="shared" si="38"/>
        <v>2862.283248985874</v>
      </c>
      <c r="AY69" s="51">
        <f ca="1" t="shared" si="38"/>
        <v>2919.5289139655915</v>
      </c>
    </row>
    <row r="70" spans="3:51" ht="12.75" outlineLevel="1">
      <c r="C70" s="50">
        <f t="shared" si="39"/>
        <v>5</v>
      </c>
      <c r="D70" s="51">
        <f ca="1" t="shared" si="34"/>
        <v>0</v>
      </c>
      <c r="E70" s="51">
        <f ca="1" t="shared" si="34"/>
        <v>0</v>
      </c>
      <c r="F70" s="51">
        <f ca="1" t="shared" si="34"/>
        <v>0</v>
      </c>
      <c r="G70" s="51">
        <f ca="1" t="shared" si="34"/>
        <v>0</v>
      </c>
      <c r="H70" s="51">
        <f ca="1" t="shared" si="34"/>
        <v>0</v>
      </c>
      <c r="I70" s="51">
        <f ca="1" t="shared" si="34"/>
        <v>0</v>
      </c>
      <c r="J70" s="51">
        <f ca="1" t="shared" si="34"/>
        <v>0</v>
      </c>
      <c r="K70" s="51">
        <f ca="1" t="shared" si="34"/>
        <v>0</v>
      </c>
      <c r="L70" s="51">
        <f ca="1" t="shared" si="34"/>
        <v>0.92</v>
      </c>
      <c r="M70" s="51">
        <f ca="1" t="shared" si="34"/>
        <v>4.6000000000000005</v>
      </c>
      <c r="N70" s="51">
        <f ca="1" t="shared" si="35"/>
        <v>9.200000000000001</v>
      </c>
      <c r="O70" s="51">
        <f ca="1" t="shared" si="35"/>
        <v>46</v>
      </c>
      <c r="P70" s="51">
        <f ca="1" t="shared" si="35"/>
        <v>92</v>
      </c>
      <c r="Q70" s="51">
        <f ca="1" t="shared" si="35"/>
        <v>138</v>
      </c>
      <c r="R70" s="51">
        <f ca="1" t="shared" si="35"/>
        <v>276</v>
      </c>
      <c r="S70" s="51">
        <f ca="1" t="shared" si="35"/>
        <v>441.6</v>
      </c>
      <c r="T70" s="51">
        <f ca="1" t="shared" si="35"/>
        <v>662.4</v>
      </c>
      <c r="U70" s="51">
        <f ca="1" t="shared" si="35"/>
        <v>993.6</v>
      </c>
      <c r="V70" s="51">
        <f ca="1" t="shared" si="35"/>
        <v>1242</v>
      </c>
      <c r="W70" s="51">
        <f ca="1" t="shared" si="35"/>
        <v>1304.1000000000001</v>
      </c>
      <c r="X70" s="51">
        <f ca="1" t="shared" si="36"/>
        <v>1369.305</v>
      </c>
      <c r="Y70" s="51">
        <f ca="1" t="shared" si="36"/>
        <v>1437.77025</v>
      </c>
      <c r="Z70" s="51">
        <f ca="1" t="shared" si="36"/>
        <v>1509.6587625</v>
      </c>
      <c r="AA70" s="51">
        <f ca="1" t="shared" si="36"/>
        <v>1585.1417006250003</v>
      </c>
      <c r="AB70" s="51">
        <f ca="1" t="shared" si="36"/>
        <v>1664.3987856562503</v>
      </c>
      <c r="AC70" s="51">
        <f ca="1" t="shared" si="36"/>
        <v>1747.618724939063</v>
      </c>
      <c r="AD70" s="51">
        <f ca="1" t="shared" si="36"/>
        <v>1834.9996611860158</v>
      </c>
      <c r="AE70" s="51">
        <f ca="1" t="shared" si="36"/>
        <v>1926.749644245317</v>
      </c>
      <c r="AF70" s="51">
        <f ca="1" t="shared" si="36"/>
        <v>2023.087126457583</v>
      </c>
      <c r="AG70" s="51">
        <f ca="1" t="shared" si="36"/>
        <v>2104.0106115158865</v>
      </c>
      <c r="AH70" s="51">
        <f ca="1" t="shared" si="37"/>
        <v>2188.1710359765216</v>
      </c>
      <c r="AI70" s="51">
        <f ca="1" t="shared" si="37"/>
        <v>2275.6978774155828</v>
      </c>
      <c r="AJ70" s="51">
        <f ca="1" t="shared" si="37"/>
        <v>2366.725792512206</v>
      </c>
      <c r="AK70" s="51">
        <f ca="1" t="shared" si="37"/>
        <v>2461.394824212695</v>
      </c>
      <c r="AL70" s="51">
        <f ca="1" t="shared" si="37"/>
        <v>2559.850617181203</v>
      </c>
      <c r="AM70" s="51">
        <f ca="1" t="shared" si="37"/>
        <v>2636.6461356966383</v>
      </c>
      <c r="AN70" s="51">
        <f ca="1" t="shared" si="37"/>
        <v>2715.745519767538</v>
      </c>
      <c r="AO70" s="51">
        <f ca="1" t="shared" si="37"/>
        <v>2797.217885360564</v>
      </c>
      <c r="AP70" s="51">
        <f ca="1" t="shared" si="37"/>
        <v>2881.134421921381</v>
      </c>
      <c r="AQ70" s="51">
        <f ca="1" t="shared" si="37"/>
        <v>2967.5684545790223</v>
      </c>
      <c r="AR70" s="51">
        <f ca="1" t="shared" si="38"/>
        <v>3056.5955082163932</v>
      </c>
      <c r="AS70" s="51">
        <f ca="1" t="shared" si="38"/>
        <v>3117.7274183807212</v>
      </c>
      <c r="AT70" s="51">
        <f ca="1" t="shared" si="38"/>
        <v>3180.081966748336</v>
      </c>
      <c r="AU70" s="51">
        <f ca="1" t="shared" si="38"/>
        <v>3243.6836060833025</v>
      </c>
      <c r="AV70" s="51">
        <f ca="1" t="shared" si="38"/>
        <v>3308.557278204969</v>
      </c>
      <c r="AW70" s="51">
        <f ca="1" t="shared" si="38"/>
        <v>3374.7284237690683</v>
      </c>
      <c r="AX70" s="51">
        <f ca="1" t="shared" si="38"/>
        <v>3442.2229922444494</v>
      </c>
      <c r="AY70" s="51">
        <f ca="1" t="shared" si="38"/>
        <v>3511.067452089339</v>
      </c>
    </row>
    <row r="71" spans="3:51" ht="12.75" outlineLevel="1">
      <c r="C71" s="50">
        <f t="shared" si="39"/>
        <v>6</v>
      </c>
      <c r="D71" s="51">
        <f ca="1" t="shared" si="34"/>
        <v>0</v>
      </c>
      <c r="E71" s="51">
        <f ca="1" t="shared" si="34"/>
        <v>0</v>
      </c>
      <c r="F71" s="51">
        <f ca="1" t="shared" si="34"/>
        <v>0</v>
      </c>
      <c r="G71" s="51">
        <f ca="1" t="shared" si="34"/>
        <v>0</v>
      </c>
      <c r="H71" s="51">
        <f ca="1" t="shared" si="34"/>
        <v>0</v>
      </c>
      <c r="I71" s="51">
        <f ca="1" t="shared" si="34"/>
        <v>0</v>
      </c>
      <c r="J71" s="51">
        <f ca="1" t="shared" si="34"/>
        <v>0</v>
      </c>
      <c r="K71" s="51">
        <f ca="1" t="shared" si="34"/>
        <v>0</v>
      </c>
      <c r="L71" s="51">
        <f ca="1" t="shared" si="34"/>
        <v>0</v>
      </c>
      <c r="M71" s="51">
        <f ca="1" t="shared" si="34"/>
        <v>1.1</v>
      </c>
      <c r="N71" s="51">
        <f ca="1" t="shared" si="35"/>
        <v>5.5</v>
      </c>
      <c r="O71" s="51">
        <f ca="1" t="shared" si="35"/>
        <v>11</v>
      </c>
      <c r="P71" s="51">
        <f ca="1" t="shared" si="35"/>
        <v>55</v>
      </c>
      <c r="Q71" s="51">
        <f ca="1" t="shared" si="35"/>
        <v>110</v>
      </c>
      <c r="R71" s="51">
        <f ca="1" t="shared" si="35"/>
        <v>165</v>
      </c>
      <c r="S71" s="51">
        <f ca="1" t="shared" si="35"/>
        <v>330</v>
      </c>
      <c r="T71" s="51">
        <f ca="1" t="shared" si="35"/>
        <v>528</v>
      </c>
      <c r="U71" s="51">
        <f ca="1" t="shared" si="35"/>
        <v>792</v>
      </c>
      <c r="V71" s="51">
        <f ca="1" t="shared" si="35"/>
        <v>1188</v>
      </c>
      <c r="W71" s="51">
        <f ca="1" t="shared" si="35"/>
        <v>1485</v>
      </c>
      <c r="X71" s="51">
        <f ca="1" t="shared" si="36"/>
        <v>1559.25</v>
      </c>
      <c r="Y71" s="51">
        <f ca="1" t="shared" si="36"/>
        <v>1637.2125</v>
      </c>
      <c r="Z71" s="51">
        <f ca="1" t="shared" si="36"/>
        <v>1719.0731250000001</v>
      </c>
      <c r="AA71" s="51">
        <f ca="1" t="shared" si="36"/>
        <v>1805.0267812499999</v>
      </c>
      <c r="AB71" s="51">
        <f ca="1" t="shared" si="36"/>
        <v>1895.2781203125005</v>
      </c>
      <c r="AC71" s="51">
        <f ca="1" t="shared" si="36"/>
        <v>1990.0420263281253</v>
      </c>
      <c r="AD71" s="51">
        <f ca="1" t="shared" si="36"/>
        <v>2089.5441276445317</v>
      </c>
      <c r="AE71" s="51">
        <f ca="1" t="shared" si="36"/>
        <v>2194.0213340267583</v>
      </c>
      <c r="AF71" s="51">
        <f ca="1" t="shared" si="36"/>
        <v>2303.722400728096</v>
      </c>
      <c r="AG71" s="51">
        <f ca="1" t="shared" si="36"/>
        <v>2418.9085207645016</v>
      </c>
      <c r="AH71" s="51">
        <f ca="1" t="shared" si="37"/>
        <v>2515.6648615950817</v>
      </c>
      <c r="AI71" s="51">
        <f ca="1" t="shared" si="37"/>
        <v>2616.2914560588847</v>
      </c>
      <c r="AJ71" s="51">
        <f ca="1" t="shared" si="37"/>
        <v>2720.9431143012403</v>
      </c>
      <c r="AK71" s="51">
        <f ca="1" t="shared" si="37"/>
        <v>2829.78083887329</v>
      </c>
      <c r="AL71" s="51">
        <f ca="1" t="shared" si="37"/>
        <v>2942.972072428222</v>
      </c>
      <c r="AM71" s="51">
        <f ca="1" t="shared" si="37"/>
        <v>3060.690955325351</v>
      </c>
      <c r="AN71" s="51">
        <f ca="1" t="shared" si="37"/>
        <v>3152.511683985111</v>
      </c>
      <c r="AO71" s="51">
        <f ca="1" t="shared" si="37"/>
        <v>3247.0870345046646</v>
      </c>
      <c r="AP71" s="51">
        <f ca="1" t="shared" si="37"/>
        <v>3344.499645539805</v>
      </c>
      <c r="AQ71" s="51">
        <f ca="1" t="shared" si="37"/>
        <v>3444.8346349059993</v>
      </c>
      <c r="AR71" s="51">
        <f ca="1" t="shared" si="38"/>
        <v>3548.179673953179</v>
      </c>
      <c r="AS71" s="51">
        <f ca="1" t="shared" si="38"/>
        <v>3654.6250641717743</v>
      </c>
      <c r="AT71" s="51">
        <f ca="1" t="shared" si="38"/>
        <v>3727.71756545521</v>
      </c>
      <c r="AU71" s="51">
        <f ca="1" t="shared" si="38"/>
        <v>3802.271916764315</v>
      </c>
      <c r="AV71" s="51">
        <f ca="1" t="shared" si="38"/>
        <v>3878.3173550996007</v>
      </c>
      <c r="AW71" s="51">
        <f ca="1" t="shared" si="38"/>
        <v>3955.8837022015928</v>
      </c>
      <c r="AX71" s="51">
        <f ca="1" t="shared" si="38"/>
        <v>4035.001376245625</v>
      </c>
      <c r="AY71" s="51">
        <f ca="1" t="shared" si="38"/>
        <v>4115.701403770538</v>
      </c>
    </row>
    <row r="72" spans="3:51" ht="12.75" outlineLevel="1">
      <c r="C72" s="50">
        <f t="shared" si="39"/>
        <v>7</v>
      </c>
      <c r="D72" s="51">
        <f ca="1" t="shared" si="34"/>
        <v>0</v>
      </c>
      <c r="E72" s="51">
        <f ca="1" t="shared" si="34"/>
        <v>0</v>
      </c>
      <c r="F72" s="51">
        <f ca="1" t="shared" si="34"/>
        <v>0</v>
      </c>
      <c r="G72" s="51">
        <f ca="1" t="shared" si="34"/>
        <v>0</v>
      </c>
      <c r="H72" s="51">
        <f ca="1" t="shared" si="34"/>
        <v>0</v>
      </c>
      <c r="I72" s="51">
        <f ca="1" t="shared" si="34"/>
        <v>0</v>
      </c>
      <c r="J72" s="51">
        <f ca="1" t="shared" si="34"/>
        <v>0</v>
      </c>
      <c r="K72" s="51">
        <f ca="1" t="shared" si="34"/>
        <v>0</v>
      </c>
      <c r="L72" s="51">
        <f ca="1" t="shared" si="34"/>
        <v>0</v>
      </c>
      <c r="M72" s="51">
        <f ca="1" t="shared" si="34"/>
        <v>0</v>
      </c>
      <c r="N72" s="51">
        <f ca="1" t="shared" si="35"/>
        <v>1.26</v>
      </c>
      <c r="O72" s="51">
        <f ca="1" t="shared" si="35"/>
        <v>6.3</v>
      </c>
      <c r="P72" s="51">
        <f ca="1" t="shared" si="35"/>
        <v>12.6</v>
      </c>
      <c r="Q72" s="51">
        <f ca="1" t="shared" si="35"/>
        <v>63</v>
      </c>
      <c r="R72" s="51">
        <f ca="1" t="shared" si="35"/>
        <v>126</v>
      </c>
      <c r="S72" s="51">
        <f ca="1" t="shared" si="35"/>
        <v>189</v>
      </c>
      <c r="T72" s="51">
        <f ca="1" t="shared" si="35"/>
        <v>378</v>
      </c>
      <c r="U72" s="51">
        <f ca="1" t="shared" si="35"/>
        <v>604.8</v>
      </c>
      <c r="V72" s="51">
        <f ca="1" t="shared" si="35"/>
        <v>907.1999999999999</v>
      </c>
      <c r="W72" s="51">
        <f ca="1" t="shared" si="35"/>
        <v>1360.8</v>
      </c>
      <c r="X72" s="51">
        <f ca="1" t="shared" si="36"/>
        <v>1701</v>
      </c>
      <c r="Y72" s="51">
        <f ca="1" t="shared" si="36"/>
        <v>1786.05</v>
      </c>
      <c r="Z72" s="51">
        <f ca="1" t="shared" si="36"/>
        <v>1875.3525</v>
      </c>
      <c r="AA72" s="51">
        <f ca="1" t="shared" si="36"/>
        <v>1969.1201249999997</v>
      </c>
      <c r="AB72" s="51">
        <f ca="1" t="shared" si="36"/>
        <v>2067.57613125</v>
      </c>
      <c r="AC72" s="51">
        <f ca="1" t="shared" si="36"/>
        <v>2170.9549378125</v>
      </c>
      <c r="AD72" s="51">
        <f ca="1" t="shared" si="36"/>
        <v>2279.502684703125</v>
      </c>
      <c r="AE72" s="51">
        <f ca="1" t="shared" si="36"/>
        <v>2393.4778189382814</v>
      </c>
      <c r="AF72" s="51">
        <f ca="1" t="shared" si="36"/>
        <v>2513.1517098851955</v>
      </c>
      <c r="AG72" s="51">
        <f ca="1" t="shared" si="36"/>
        <v>2638.8092953794558</v>
      </c>
      <c r="AH72" s="51">
        <f ca="1" t="shared" si="37"/>
        <v>2770.7497601484283</v>
      </c>
      <c r="AI72" s="51">
        <f ca="1" t="shared" si="37"/>
        <v>2881.5797505543655</v>
      </c>
      <c r="AJ72" s="51">
        <f ca="1" t="shared" si="37"/>
        <v>2996.8429405765405</v>
      </c>
      <c r="AK72" s="51">
        <f ca="1" t="shared" si="37"/>
        <v>3116.716658199602</v>
      </c>
      <c r="AL72" s="51">
        <f ca="1" t="shared" si="37"/>
        <v>3241.3853245275864</v>
      </c>
      <c r="AM72" s="51">
        <f ca="1" t="shared" si="37"/>
        <v>3371.04073750869</v>
      </c>
      <c r="AN72" s="51">
        <f ca="1" t="shared" si="37"/>
        <v>3505.882367009038</v>
      </c>
      <c r="AO72" s="51">
        <f ca="1" t="shared" si="37"/>
        <v>3611.058838019309</v>
      </c>
      <c r="AP72" s="51">
        <f ca="1" t="shared" si="37"/>
        <v>3719.3906031598885</v>
      </c>
      <c r="AQ72" s="51">
        <f ca="1" t="shared" si="37"/>
        <v>3830.972321254685</v>
      </c>
      <c r="AR72" s="51">
        <f ca="1" t="shared" si="38"/>
        <v>3945.9014908923255</v>
      </c>
      <c r="AS72" s="51">
        <f ca="1" t="shared" si="38"/>
        <v>4064.2785356190952</v>
      </c>
      <c r="AT72" s="51">
        <f ca="1" t="shared" si="38"/>
        <v>4186.206891687669</v>
      </c>
      <c r="AU72" s="51">
        <f ca="1" t="shared" si="38"/>
        <v>4269.931029521423</v>
      </c>
      <c r="AV72" s="51">
        <f ca="1" t="shared" si="38"/>
        <v>4355.32965011185</v>
      </c>
      <c r="AW72" s="51">
        <f ca="1" t="shared" si="38"/>
        <v>4442.436243114088</v>
      </c>
      <c r="AX72" s="51">
        <f ca="1" t="shared" si="38"/>
        <v>4531.284967976369</v>
      </c>
      <c r="AY72" s="51">
        <f ca="1" t="shared" si="38"/>
        <v>4621.910667335897</v>
      </c>
    </row>
    <row r="73" spans="3:51" ht="12.75" outlineLevel="1">
      <c r="C73" s="50">
        <f t="shared" si="39"/>
        <v>8</v>
      </c>
      <c r="D73" s="51">
        <f ca="1" t="shared" si="34"/>
        <v>0</v>
      </c>
      <c r="E73" s="51">
        <f ca="1" t="shared" si="34"/>
        <v>0</v>
      </c>
      <c r="F73" s="51">
        <f ca="1" t="shared" si="34"/>
        <v>0</v>
      </c>
      <c r="G73" s="51">
        <f ca="1" t="shared" si="34"/>
        <v>0</v>
      </c>
      <c r="H73" s="51">
        <f ca="1" t="shared" si="34"/>
        <v>0</v>
      </c>
      <c r="I73" s="51">
        <f ca="1" t="shared" si="34"/>
        <v>0</v>
      </c>
      <c r="J73" s="51">
        <f ca="1" t="shared" si="34"/>
        <v>0</v>
      </c>
      <c r="K73" s="51">
        <f ca="1" t="shared" si="34"/>
        <v>0</v>
      </c>
      <c r="L73" s="51">
        <f ca="1" t="shared" si="34"/>
        <v>0</v>
      </c>
      <c r="M73" s="51">
        <f ca="1" t="shared" si="34"/>
        <v>0</v>
      </c>
      <c r="N73" s="51">
        <f ca="1" t="shared" si="35"/>
        <v>0</v>
      </c>
      <c r="O73" s="51">
        <f ca="1" t="shared" si="35"/>
        <v>1.449</v>
      </c>
      <c r="P73" s="51">
        <f ca="1" t="shared" si="35"/>
        <v>7.245000000000001</v>
      </c>
      <c r="Q73" s="51">
        <f ca="1" t="shared" si="35"/>
        <v>14.490000000000002</v>
      </c>
      <c r="R73" s="51">
        <f ca="1" t="shared" si="35"/>
        <v>72.45</v>
      </c>
      <c r="S73" s="51">
        <f ca="1" t="shared" si="35"/>
        <v>144.9</v>
      </c>
      <c r="T73" s="51">
        <f ca="1" t="shared" si="35"/>
        <v>217.35000000000002</v>
      </c>
      <c r="U73" s="51">
        <f ca="1" t="shared" si="35"/>
        <v>434.70000000000005</v>
      </c>
      <c r="V73" s="51">
        <f ca="1" t="shared" si="35"/>
        <v>695.5200000000001</v>
      </c>
      <c r="W73" s="51">
        <f ca="1" t="shared" si="35"/>
        <v>1043.2800000000002</v>
      </c>
      <c r="X73" s="51">
        <f ca="1" t="shared" si="36"/>
        <v>1564.92</v>
      </c>
      <c r="Y73" s="51">
        <f ca="1" t="shared" si="36"/>
        <v>1956.15</v>
      </c>
      <c r="Z73" s="51">
        <f ca="1" t="shared" si="36"/>
        <v>2053.9575</v>
      </c>
      <c r="AA73" s="51">
        <f ca="1" t="shared" si="36"/>
        <v>2156.6553750000003</v>
      </c>
      <c r="AB73" s="51">
        <f ca="1" t="shared" si="36"/>
        <v>2264.4881437500003</v>
      </c>
      <c r="AC73" s="51">
        <f ca="1" t="shared" si="36"/>
        <v>2377.7125509375</v>
      </c>
      <c r="AD73" s="51">
        <f ca="1" t="shared" si="36"/>
        <v>2496.5981784843757</v>
      </c>
      <c r="AE73" s="51">
        <f ca="1" t="shared" si="36"/>
        <v>2621.4280874085944</v>
      </c>
      <c r="AF73" s="51">
        <f ca="1" t="shared" si="36"/>
        <v>2752.499491779024</v>
      </c>
      <c r="AG73" s="51">
        <f ca="1" t="shared" si="36"/>
        <v>2890.124466367975</v>
      </c>
      <c r="AH73" s="51">
        <f ca="1" t="shared" si="37"/>
        <v>3034.6306896863744</v>
      </c>
      <c r="AI73" s="51">
        <f ca="1" t="shared" si="37"/>
        <v>3186.3622241706935</v>
      </c>
      <c r="AJ73" s="51">
        <f ca="1" t="shared" si="37"/>
        <v>3313.8167131375208</v>
      </c>
      <c r="AK73" s="51">
        <f ca="1" t="shared" si="37"/>
        <v>3446.369381663022</v>
      </c>
      <c r="AL73" s="51">
        <f ca="1" t="shared" si="37"/>
        <v>3584.224156929543</v>
      </c>
      <c r="AM73" s="51">
        <f ca="1" t="shared" si="37"/>
        <v>3727.593123206725</v>
      </c>
      <c r="AN73" s="51">
        <f ca="1" t="shared" si="37"/>
        <v>3876.696848134994</v>
      </c>
      <c r="AO73" s="51">
        <f ca="1" t="shared" si="37"/>
        <v>4031.764722060394</v>
      </c>
      <c r="AP73" s="51">
        <f ca="1" t="shared" si="37"/>
        <v>4152.7176637222055</v>
      </c>
      <c r="AQ73" s="51">
        <f ca="1" t="shared" si="37"/>
        <v>4277.299193633872</v>
      </c>
      <c r="AR73" s="51">
        <f ca="1" t="shared" si="38"/>
        <v>4405.618169442889</v>
      </c>
      <c r="AS73" s="51">
        <f ca="1" t="shared" si="38"/>
        <v>4537.786714526175</v>
      </c>
      <c r="AT73" s="51">
        <f ca="1" t="shared" si="38"/>
        <v>4673.92031596196</v>
      </c>
      <c r="AU73" s="51">
        <f ca="1" t="shared" si="38"/>
        <v>4814.13792544082</v>
      </c>
      <c r="AV73" s="51">
        <f ca="1" t="shared" si="38"/>
        <v>4910.4206839496355</v>
      </c>
      <c r="AW73" s="51">
        <f ca="1" t="shared" si="38"/>
        <v>5008.629097628629</v>
      </c>
      <c r="AX73" s="51">
        <f ca="1" t="shared" si="38"/>
        <v>5108.801679581202</v>
      </c>
      <c r="AY73" s="51">
        <f ca="1" t="shared" si="38"/>
        <v>5210.977713172826</v>
      </c>
    </row>
    <row r="74" spans="3:51" ht="12.75" outlineLevel="1">
      <c r="C74" s="50">
        <f t="shared" si="39"/>
        <v>9</v>
      </c>
      <c r="D74" s="51">
        <f ca="1" t="shared" si="34"/>
        <v>0</v>
      </c>
      <c r="E74" s="51">
        <f ca="1" t="shared" si="34"/>
        <v>0</v>
      </c>
      <c r="F74" s="51">
        <f ca="1" t="shared" si="34"/>
        <v>0</v>
      </c>
      <c r="G74" s="51">
        <f ca="1" t="shared" si="34"/>
        <v>0</v>
      </c>
      <c r="H74" s="51">
        <f ca="1" t="shared" si="34"/>
        <v>0</v>
      </c>
      <c r="I74" s="51">
        <f ca="1" t="shared" si="34"/>
        <v>0</v>
      </c>
      <c r="J74" s="51">
        <f ca="1" t="shared" si="34"/>
        <v>0</v>
      </c>
      <c r="K74" s="51">
        <f ca="1" t="shared" si="34"/>
        <v>0</v>
      </c>
      <c r="L74" s="51">
        <f ca="1" t="shared" si="34"/>
        <v>0</v>
      </c>
      <c r="M74" s="51">
        <f ca="1" t="shared" si="34"/>
        <v>0</v>
      </c>
      <c r="N74" s="51">
        <f ca="1" t="shared" si="35"/>
        <v>0</v>
      </c>
      <c r="O74" s="51">
        <f ca="1" t="shared" si="35"/>
        <v>0</v>
      </c>
      <c r="P74" s="51">
        <f ca="1" t="shared" si="35"/>
        <v>1.632</v>
      </c>
      <c r="Q74" s="51">
        <f ca="1" t="shared" si="35"/>
        <v>8.16</v>
      </c>
      <c r="R74" s="51">
        <f ca="1" t="shared" si="35"/>
        <v>16.32</v>
      </c>
      <c r="S74" s="51">
        <f ca="1" t="shared" si="35"/>
        <v>81.6</v>
      </c>
      <c r="T74" s="51">
        <f ca="1" t="shared" si="35"/>
        <v>163.2</v>
      </c>
      <c r="U74" s="51">
        <f ca="1" t="shared" si="35"/>
        <v>244.8</v>
      </c>
      <c r="V74" s="51">
        <f ca="1" t="shared" si="35"/>
        <v>489.6</v>
      </c>
      <c r="W74" s="51">
        <f ca="1" t="shared" si="35"/>
        <v>783.36</v>
      </c>
      <c r="X74" s="51">
        <f ca="1" t="shared" si="36"/>
        <v>1175.04</v>
      </c>
      <c r="Y74" s="51">
        <f ca="1" t="shared" si="36"/>
        <v>1762.56</v>
      </c>
      <c r="Z74" s="51">
        <f ca="1" t="shared" si="36"/>
        <v>2203.2000000000003</v>
      </c>
      <c r="AA74" s="51">
        <f ca="1" t="shared" si="36"/>
        <v>2313.3599999999997</v>
      </c>
      <c r="AB74" s="51">
        <f ca="1" t="shared" si="36"/>
        <v>2429.028</v>
      </c>
      <c r="AC74" s="51">
        <f ca="1" t="shared" si="36"/>
        <v>2550.4793999999997</v>
      </c>
      <c r="AD74" s="51">
        <f ca="1" t="shared" si="36"/>
        <v>2678.00337</v>
      </c>
      <c r="AE74" s="51">
        <f ca="1" t="shared" si="36"/>
        <v>2811.9035385</v>
      </c>
      <c r="AF74" s="51">
        <f ca="1" t="shared" si="36"/>
        <v>2952.498715425</v>
      </c>
      <c r="AG74" s="51">
        <f ca="1" t="shared" si="36"/>
        <v>3100.1236511962506</v>
      </c>
      <c r="AH74" s="51">
        <f ca="1" t="shared" si="37"/>
        <v>3255.129833756063</v>
      </c>
      <c r="AI74" s="51">
        <f ca="1" t="shared" si="37"/>
        <v>3417.886325443866</v>
      </c>
      <c r="AJ74" s="51">
        <f ca="1" t="shared" si="37"/>
        <v>3588.78064171606</v>
      </c>
      <c r="AK74" s="51">
        <f ca="1" t="shared" si="37"/>
        <v>3732.3318673847025</v>
      </c>
      <c r="AL74" s="51">
        <f ca="1" t="shared" si="37"/>
        <v>3881.625142080091</v>
      </c>
      <c r="AM74" s="51">
        <f ca="1" t="shared" si="37"/>
        <v>4036.890147763294</v>
      </c>
      <c r="AN74" s="51">
        <f ca="1" t="shared" si="37"/>
        <v>4198.3657536738265</v>
      </c>
      <c r="AO74" s="51">
        <f ca="1" t="shared" si="37"/>
        <v>4366.30038382078</v>
      </c>
      <c r="AP74" s="51">
        <f ca="1" t="shared" si="37"/>
        <v>4540.952399173611</v>
      </c>
      <c r="AQ74" s="51">
        <f ca="1" t="shared" si="37"/>
        <v>4677.1809711488195</v>
      </c>
      <c r="AR74" s="51">
        <f ca="1" t="shared" si="38"/>
        <v>4817.496400283284</v>
      </c>
      <c r="AS74" s="51">
        <f ca="1" t="shared" si="38"/>
        <v>4962.0212922917835</v>
      </c>
      <c r="AT74" s="51">
        <f ca="1" t="shared" si="38"/>
        <v>5110.881931060537</v>
      </c>
      <c r="AU74" s="51">
        <f ca="1" t="shared" si="38"/>
        <v>5264.208388992352</v>
      </c>
      <c r="AV74" s="51">
        <f ca="1" t="shared" si="38"/>
        <v>5422.134640662123</v>
      </c>
      <c r="AW74" s="51">
        <f ca="1" t="shared" si="38"/>
        <v>5530.577333475366</v>
      </c>
      <c r="AX74" s="51">
        <f ca="1" t="shared" si="38"/>
        <v>5641.188880144873</v>
      </c>
      <c r="AY74" s="51">
        <f ca="1" t="shared" si="38"/>
        <v>5754.01265774777</v>
      </c>
    </row>
    <row r="75" spans="3:51" ht="12.75" outlineLevel="1">
      <c r="C75" s="50">
        <f t="shared" si="39"/>
        <v>10</v>
      </c>
      <c r="D75" s="51">
        <f ca="1" t="shared" si="34"/>
        <v>0</v>
      </c>
      <c r="E75" s="51">
        <f ca="1" t="shared" si="34"/>
        <v>0</v>
      </c>
      <c r="F75" s="51">
        <f ca="1" t="shared" si="34"/>
        <v>0</v>
      </c>
      <c r="G75" s="51">
        <f ca="1" t="shared" si="34"/>
        <v>0</v>
      </c>
      <c r="H75" s="51">
        <f ca="1" t="shared" si="34"/>
        <v>0</v>
      </c>
      <c r="I75" s="51">
        <f ca="1" t="shared" si="34"/>
        <v>0</v>
      </c>
      <c r="J75" s="51">
        <f ca="1" t="shared" si="34"/>
        <v>0</v>
      </c>
      <c r="K75" s="51">
        <f ca="1" t="shared" si="34"/>
        <v>0</v>
      </c>
      <c r="L75" s="51">
        <f ca="1" t="shared" si="34"/>
        <v>0</v>
      </c>
      <c r="M75" s="51">
        <f ca="1" t="shared" si="34"/>
        <v>0</v>
      </c>
      <c r="N75" s="51">
        <f ca="1" t="shared" si="35"/>
        <v>0</v>
      </c>
      <c r="O75" s="51">
        <f ca="1" t="shared" si="35"/>
        <v>0</v>
      </c>
      <c r="P75" s="51">
        <f ca="1" t="shared" si="35"/>
        <v>0</v>
      </c>
      <c r="Q75" s="51">
        <f ca="1" t="shared" si="35"/>
        <v>1.8089999999999997</v>
      </c>
      <c r="R75" s="51">
        <f ca="1" t="shared" si="35"/>
        <v>9.044999999999998</v>
      </c>
      <c r="S75" s="51">
        <f ca="1" t="shared" si="35"/>
        <v>18.089999999999996</v>
      </c>
      <c r="T75" s="51">
        <f ca="1" t="shared" si="35"/>
        <v>90.44999999999999</v>
      </c>
      <c r="U75" s="51">
        <f ca="1" t="shared" si="35"/>
        <v>180.89999999999998</v>
      </c>
      <c r="V75" s="51">
        <f ca="1" t="shared" si="35"/>
        <v>271.34999999999997</v>
      </c>
      <c r="W75" s="51">
        <f ca="1" t="shared" si="35"/>
        <v>542.6999999999999</v>
      </c>
      <c r="X75" s="51">
        <f ca="1" t="shared" si="36"/>
        <v>868.3199999999999</v>
      </c>
      <c r="Y75" s="51">
        <f ca="1" t="shared" si="36"/>
        <v>1302.4799999999998</v>
      </c>
      <c r="Z75" s="51">
        <f ca="1" t="shared" si="36"/>
        <v>1953.72</v>
      </c>
      <c r="AA75" s="51">
        <f ca="1" t="shared" si="36"/>
        <v>2442.1499999999996</v>
      </c>
      <c r="AB75" s="51">
        <f ca="1" t="shared" si="36"/>
        <v>2564.2574999999997</v>
      </c>
      <c r="AC75" s="51">
        <f ca="1" t="shared" si="36"/>
        <v>2692.470375</v>
      </c>
      <c r="AD75" s="51">
        <f ca="1" t="shared" si="36"/>
        <v>2827.0938937499996</v>
      </c>
      <c r="AE75" s="51">
        <f ca="1" t="shared" si="36"/>
        <v>2968.4485884374994</v>
      </c>
      <c r="AF75" s="51">
        <f ca="1" t="shared" si="36"/>
        <v>3116.8710178593747</v>
      </c>
      <c r="AG75" s="51">
        <f ca="1" t="shared" si="36"/>
        <v>3272.7145687523434</v>
      </c>
      <c r="AH75" s="51">
        <f ca="1" t="shared" si="37"/>
        <v>3436.3502971899616</v>
      </c>
      <c r="AI75" s="51">
        <f ca="1" t="shared" si="37"/>
        <v>3608.1678120494594</v>
      </c>
      <c r="AJ75" s="51">
        <f ca="1" t="shared" si="37"/>
        <v>3788.5762026519324</v>
      </c>
      <c r="AK75" s="51">
        <f ca="1" t="shared" si="37"/>
        <v>3978.005012784529</v>
      </c>
      <c r="AL75" s="51">
        <f ca="1" t="shared" si="37"/>
        <v>4137.125213295911</v>
      </c>
      <c r="AM75" s="51">
        <f ca="1" t="shared" si="37"/>
        <v>4302.610221827747</v>
      </c>
      <c r="AN75" s="51">
        <f ca="1" t="shared" si="37"/>
        <v>4474.714630700857</v>
      </c>
      <c r="AO75" s="51">
        <f ca="1" t="shared" si="37"/>
        <v>4653.703215928892</v>
      </c>
      <c r="AP75" s="51">
        <f ca="1" t="shared" si="37"/>
        <v>4839.851344566047</v>
      </c>
      <c r="AQ75" s="51">
        <f ca="1" t="shared" si="37"/>
        <v>5033.44539834869</v>
      </c>
      <c r="AR75" s="51">
        <f ca="1" t="shared" si="38"/>
        <v>5184.44876029915</v>
      </c>
      <c r="AS75" s="51">
        <f ca="1" t="shared" si="38"/>
        <v>5339.982223108125</v>
      </c>
      <c r="AT75" s="51">
        <f ca="1" t="shared" si="38"/>
        <v>5500.181689801369</v>
      </c>
      <c r="AU75" s="51">
        <f ca="1" t="shared" si="38"/>
        <v>5665.187140495411</v>
      </c>
      <c r="AV75" s="51">
        <f ca="1" t="shared" si="38"/>
        <v>5835.142754710272</v>
      </c>
      <c r="AW75" s="51">
        <f ca="1" t="shared" si="38"/>
        <v>6010.1970373515815</v>
      </c>
      <c r="AX75" s="51">
        <f ca="1" t="shared" si="38"/>
        <v>6130.400978098613</v>
      </c>
      <c r="AY75" s="51">
        <f ca="1" t="shared" si="38"/>
        <v>6253.008997660585</v>
      </c>
    </row>
    <row r="76" spans="3:51" ht="12.75" outlineLevel="1">
      <c r="C76" s="50">
        <f t="shared" si="39"/>
        <v>11</v>
      </c>
      <c r="D76" s="51">
        <f aca="true" ca="1" t="shared" si="40" ref="D76:M85">IF(ISNUMBER(OFFSET(D$10,0,-$C76)*VLOOKUP($C76,ChurnTable,3,0)*VLOOKUP($C76,ConversionTable,2,0)),OFFSET(D$10,0,-$C76)*VLOOKUP($C76,ChurnTable,3,0)*VLOOKUP($C76,ConversionTable,2,0))*1</f>
        <v>0</v>
      </c>
      <c r="E76" s="51">
        <f ca="1" t="shared" si="40"/>
        <v>0</v>
      </c>
      <c r="F76" s="51">
        <f ca="1" t="shared" si="40"/>
        <v>0</v>
      </c>
      <c r="G76" s="51">
        <f ca="1" t="shared" si="40"/>
        <v>0</v>
      </c>
      <c r="H76" s="51">
        <f ca="1" t="shared" si="40"/>
        <v>0</v>
      </c>
      <c r="I76" s="51">
        <f ca="1" t="shared" si="40"/>
        <v>0</v>
      </c>
      <c r="J76" s="51">
        <f ca="1" t="shared" si="40"/>
        <v>0</v>
      </c>
      <c r="K76" s="51">
        <f ca="1" t="shared" si="40"/>
        <v>0</v>
      </c>
      <c r="L76" s="51">
        <f ca="1" t="shared" si="40"/>
        <v>0</v>
      </c>
      <c r="M76" s="51">
        <f ca="1" t="shared" si="40"/>
        <v>0</v>
      </c>
      <c r="N76" s="51">
        <f aca="true" ca="1" t="shared" si="41" ref="N76:W85">IF(ISNUMBER(OFFSET(N$10,0,-$C76)*VLOOKUP($C76,ChurnTable,3,0)*VLOOKUP($C76,ConversionTable,2,0)),OFFSET(N$10,0,-$C76)*VLOOKUP($C76,ChurnTable,3,0)*VLOOKUP($C76,ConversionTable,2,0))*1</f>
        <v>0</v>
      </c>
      <c r="O76" s="51">
        <f ca="1" t="shared" si="41"/>
        <v>0</v>
      </c>
      <c r="P76" s="51">
        <f ca="1" t="shared" si="41"/>
        <v>0</v>
      </c>
      <c r="Q76" s="51">
        <f ca="1" t="shared" si="41"/>
        <v>0</v>
      </c>
      <c r="R76" s="51">
        <f ca="1" t="shared" si="41"/>
        <v>1.9799999999999998</v>
      </c>
      <c r="S76" s="51">
        <f ca="1" t="shared" si="41"/>
        <v>9.899999999999999</v>
      </c>
      <c r="T76" s="51">
        <f ca="1" t="shared" si="41"/>
        <v>19.799999999999997</v>
      </c>
      <c r="U76" s="51">
        <f ca="1" t="shared" si="41"/>
        <v>99</v>
      </c>
      <c r="V76" s="51">
        <f ca="1" t="shared" si="41"/>
        <v>198</v>
      </c>
      <c r="W76" s="51">
        <f ca="1" t="shared" si="41"/>
        <v>296.99999999999994</v>
      </c>
      <c r="X76" s="51">
        <f aca="true" ca="1" t="shared" si="42" ref="X76:AG85">IF(ISNUMBER(OFFSET(X$10,0,-$C76)*VLOOKUP($C76,ChurnTable,3,0)*VLOOKUP($C76,ConversionTable,2,0)),OFFSET(X$10,0,-$C76)*VLOOKUP($C76,ChurnTable,3,0)*VLOOKUP($C76,ConversionTable,2,0))*1</f>
        <v>593.9999999999999</v>
      </c>
      <c r="Y76" s="51">
        <f ca="1" t="shared" si="42"/>
        <v>950.4000000000001</v>
      </c>
      <c r="Z76" s="51">
        <f ca="1" t="shared" si="42"/>
        <v>1425.6</v>
      </c>
      <c r="AA76" s="51">
        <f ca="1" t="shared" si="42"/>
        <v>2138.3999999999996</v>
      </c>
      <c r="AB76" s="51">
        <f ca="1" t="shared" si="42"/>
        <v>2673</v>
      </c>
      <c r="AC76" s="51">
        <f ca="1" t="shared" si="42"/>
        <v>2806.6499999999996</v>
      </c>
      <c r="AD76" s="51">
        <f ca="1" t="shared" si="42"/>
        <v>2946.9825</v>
      </c>
      <c r="AE76" s="51">
        <f ca="1" t="shared" si="42"/>
        <v>3094.331625</v>
      </c>
      <c r="AF76" s="51">
        <f ca="1" t="shared" si="42"/>
        <v>3249.0482062499996</v>
      </c>
      <c r="AG76" s="51">
        <f ca="1" t="shared" si="42"/>
        <v>3411.5006165625005</v>
      </c>
      <c r="AH76" s="51">
        <f aca="true" ca="1" t="shared" si="43" ref="AH76:AW85">IF(ISNUMBER(OFFSET(AH$10,0,-$C76)*VLOOKUP($C76,ChurnTable,3,0)*VLOOKUP($C76,ConversionTable,2,0)),OFFSET(AH$10,0,-$C76)*VLOOKUP($C76,ChurnTable,3,0)*VLOOKUP($C76,ConversionTable,2,0))*1</f>
        <v>3582.0756473906254</v>
      </c>
      <c r="AI76" s="51">
        <f ca="1" t="shared" si="43"/>
        <v>3761.1794297601564</v>
      </c>
      <c r="AJ76" s="51">
        <f ca="1" t="shared" si="43"/>
        <v>3949.2384012481643</v>
      </c>
      <c r="AK76" s="51">
        <f ca="1" t="shared" si="43"/>
        <v>4146.700321310574</v>
      </c>
      <c r="AL76" s="51">
        <f ca="1" t="shared" si="43"/>
        <v>4354.035337376102</v>
      </c>
      <c r="AM76" s="51">
        <f ca="1" t="shared" si="43"/>
        <v>4528.196750871146</v>
      </c>
      <c r="AN76" s="51">
        <f ca="1" t="shared" si="43"/>
        <v>4709.324620905992</v>
      </c>
      <c r="AO76" s="51">
        <f ca="1" t="shared" si="43"/>
        <v>4897.697605742232</v>
      </c>
      <c r="AP76" s="51">
        <f ca="1" t="shared" si="43"/>
        <v>5093.605509971922</v>
      </c>
      <c r="AQ76" s="51">
        <f ca="1" t="shared" si="43"/>
        <v>5297.349730370799</v>
      </c>
      <c r="AR76" s="51">
        <f ca="1" t="shared" si="43"/>
        <v>5509.243719585631</v>
      </c>
      <c r="AS76" s="51">
        <f ca="1" t="shared" si="43"/>
        <v>5674.5210311732</v>
      </c>
      <c r="AT76" s="51">
        <f ca="1" t="shared" si="43"/>
        <v>5844.756662108397</v>
      </c>
      <c r="AU76" s="51">
        <f ca="1" t="shared" si="43"/>
        <v>6020.099361971648</v>
      </c>
      <c r="AV76" s="51">
        <f ca="1" t="shared" si="43"/>
        <v>6200.702342830798</v>
      </c>
      <c r="AW76" s="51">
        <f ca="1" t="shared" si="43"/>
        <v>6386.723413115721</v>
      </c>
      <c r="AX76" s="51">
        <f ca="1" t="shared" si="38"/>
        <v>6578.325115509193</v>
      </c>
      <c r="AY76" s="51">
        <f ca="1" t="shared" si="38"/>
        <v>6709.891617819378</v>
      </c>
    </row>
    <row r="77" spans="3:51" ht="12.75" outlineLevel="1">
      <c r="C77" s="50">
        <f t="shared" si="39"/>
        <v>12</v>
      </c>
      <c r="D77" s="51">
        <f ca="1" t="shared" si="40"/>
        <v>0</v>
      </c>
      <c r="E77" s="51">
        <f ca="1" t="shared" si="40"/>
        <v>0</v>
      </c>
      <c r="F77" s="51">
        <f ca="1" t="shared" si="40"/>
        <v>0</v>
      </c>
      <c r="G77" s="51">
        <f ca="1" t="shared" si="40"/>
        <v>0</v>
      </c>
      <c r="H77" s="51">
        <f ca="1" t="shared" si="40"/>
        <v>0</v>
      </c>
      <c r="I77" s="51">
        <f ca="1" t="shared" si="40"/>
        <v>0</v>
      </c>
      <c r="J77" s="51">
        <f ca="1" t="shared" si="40"/>
        <v>0</v>
      </c>
      <c r="K77" s="51">
        <f ca="1" t="shared" si="40"/>
        <v>0</v>
      </c>
      <c r="L77" s="51">
        <f ca="1" t="shared" si="40"/>
        <v>0</v>
      </c>
      <c r="M77" s="51">
        <f ca="1" t="shared" si="40"/>
        <v>0</v>
      </c>
      <c r="N77" s="51">
        <f ca="1" t="shared" si="41"/>
        <v>0</v>
      </c>
      <c r="O77" s="51">
        <f ca="1" t="shared" si="41"/>
        <v>0</v>
      </c>
      <c r="P77" s="51">
        <f ca="1" t="shared" si="41"/>
        <v>0</v>
      </c>
      <c r="Q77" s="51">
        <f ca="1" t="shared" si="41"/>
        <v>0</v>
      </c>
      <c r="R77" s="51">
        <f ca="1" t="shared" si="41"/>
        <v>0</v>
      </c>
      <c r="S77" s="51">
        <f ca="1" t="shared" si="41"/>
        <v>2.1449999999999996</v>
      </c>
      <c r="T77" s="51">
        <f ca="1" t="shared" si="41"/>
        <v>10.724999999999998</v>
      </c>
      <c r="U77" s="51">
        <f ca="1" t="shared" si="41"/>
        <v>21.449999999999996</v>
      </c>
      <c r="V77" s="51">
        <f ca="1" t="shared" si="41"/>
        <v>107.24999999999999</v>
      </c>
      <c r="W77" s="51">
        <f ca="1" t="shared" si="41"/>
        <v>214.49999999999997</v>
      </c>
      <c r="X77" s="51">
        <f ca="1" t="shared" si="42"/>
        <v>321.74999999999994</v>
      </c>
      <c r="Y77" s="51">
        <f ca="1" t="shared" si="42"/>
        <v>643.4999999999999</v>
      </c>
      <c r="Z77" s="51">
        <f ca="1" t="shared" si="42"/>
        <v>1029.6</v>
      </c>
      <c r="AA77" s="51">
        <f ca="1" t="shared" si="42"/>
        <v>1544.3999999999999</v>
      </c>
      <c r="AB77" s="51">
        <f ca="1" t="shared" si="42"/>
        <v>2316.5999999999995</v>
      </c>
      <c r="AC77" s="51">
        <f ca="1" t="shared" si="42"/>
        <v>2895.7499999999995</v>
      </c>
      <c r="AD77" s="51">
        <f ca="1" t="shared" si="42"/>
        <v>3040.5374999999995</v>
      </c>
      <c r="AE77" s="51">
        <f ca="1" t="shared" si="42"/>
        <v>3192.5643749999995</v>
      </c>
      <c r="AF77" s="51">
        <f ca="1" t="shared" si="42"/>
        <v>3352.1925937499996</v>
      </c>
      <c r="AG77" s="51">
        <f ca="1" t="shared" si="42"/>
        <v>3519.8022234374994</v>
      </c>
      <c r="AH77" s="51">
        <f ca="1" t="shared" si="43"/>
        <v>3695.7923346093753</v>
      </c>
      <c r="AI77" s="51">
        <f ca="1" t="shared" si="43"/>
        <v>3880.581951339844</v>
      </c>
      <c r="AJ77" s="51">
        <f ca="1" t="shared" si="43"/>
        <v>4074.611048906836</v>
      </c>
      <c r="AK77" s="51">
        <f ca="1" t="shared" si="43"/>
        <v>4278.341601352178</v>
      </c>
      <c r="AL77" s="51">
        <f ca="1" t="shared" si="43"/>
        <v>4492.2586814197875</v>
      </c>
      <c r="AM77" s="51">
        <f ca="1" t="shared" si="43"/>
        <v>4716.871615490777</v>
      </c>
      <c r="AN77" s="51">
        <f ca="1" t="shared" si="43"/>
        <v>4905.546480110408</v>
      </c>
      <c r="AO77" s="51">
        <f ca="1" t="shared" si="43"/>
        <v>5101.7683393148245</v>
      </c>
      <c r="AP77" s="51">
        <f ca="1" t="shared" si="43"/>
        <v>5305.839072887418</v>
      </c>
      <c r="AQ77" s="51">
        <f ca="1" t="shared" si="43"/>
        <v>5518.072635802915</v>
      </c>
      <c r="AR77" s="51">
        <f ca="1" t="shared" si="38"/>
        <v>5738.795541235032</v>
      </c>
      <c r="AS77" s="51">
        <f ca="1" t="shared" si="38"/>
        <v>5968.347362884434</v>
      </c>
      <c r="AT77" s="51">
        <f ca="1" t="shared" si="38"/>
        <v>6147.397783770966</v>
      </c>
      <c r="AU77" s="51">
        <f ca="1" t="shared" si="38"/>
        <v>6331.8197172840955</v>
      </c>
      <c r="AV77" s="51">
        <f ca="1" t="shared" si="38"/>
        <v>6521.774308802619</v>
      </c>
      <c r="AW77" s="51">
        <f ca="1" t="shared" si="38"/>
        <v>6717.427538066698</v>
      </c>
      <c r="AX77" s="51">
        <f ca="1" t="shared" si="38"/>
        <v>6918.950364208698</v>
      </c>
      <c r="AY77" s="51">
        <f ca="1" t="shared" si="38"/>
        <v>7126.518875134959</v>
      </c>
    </row>
    <row r="78" spans="3:51" ht="12.75" outlineLevel="1">
      <c r="C78" s="50">
        <f t="shared" si="39"/>
        <v>13</v>
      </c>
      <c r="D78" s="51">
        <f ca="1" t="shared" si="40"/>
        <v>0</v>
      </c>
      <c r="E78" s="51">
        <f ca="1" t="shared" si="40"/>
        <v>0</v>
      </c>
      <c r="F78" s="51">
        <f ca="1" t="shared" si="40"/>
        <v>0</v>
      </c>
      <c r="G78" s="51">
        <f ca="1" t="shared" si="40"/>
        <v>0</v>
      </c>
      <c r="H78" s="51">
        <f ca="1" t="shared" si="40"/>
        <v>0</v>
      </c>
      <c r="I78" s="51">
        <f ca="1" t="shared" si="40"/>
        <v>0</v>
      </c>
      <c r="J78" s="51">
        <f ca="1" t="shared" si="40"/>
        <v>0</v>
      </c>
      <c r="K78" s="51">
        <f ca="1" t="shared" si="40"/>
        <v>0</v>
      </c>
      <c r="L78" s="51">
        <f ca="1" t="shared" si="40"/>
        <v>0</v>
      </c>
      <c r="M78" s="51">
        <f ca="1" t="shared" si="40"/>
        <v>0</v>
      </c>
      <c r="N78" s="51">
        <f ca="1" t="shared" si="41"/>
        <v>0</v>
      </c>
      <c r="O78" s="51">
        <f ca="1" t="shared" si="41"/>
        <v>0</v>
      </c>
      <c r="P78" s="51">
        <f ca="1" t="shared" si="41"/>
        <v>0</v>
      </c>
      <c r="Q78" s="51">
        <f ca="1" t="shared" si="41"/>
        <v>0</v>
      </c>
      <c r="R78" s="51">
        <f ca="1" t="shared" si="41"/>
        <v>0</v>
      </c>
      <c r="S78" s="51">
        <f ca="1" t="shared" si="41"/>
        <v>0</v>
      </c>
      <c r="T78" s="51">
        <f ca="1" t="shared" si="41"/>
        <v>2.304</v>
      </c>
      <c r="U78" s="51">
        <f ca="1" t="shared" si="41"/>
        <v>11.519999999999998</v>
      </c>
      <c r="V78" s="51">
        <f ca="1" t="shared" si="41"/>
        <v>23.039999999999996</v>
      </c>
      <c r="W78" s="51">
        <f ca="1" t="shared" si="41"/>
        <v>115.19999999999999</v>
      </c>
      <c r="X78" s="51">
        <f ca="1" t="shared" si="42"/>
        <v>230.39999999999998</v>
      </c>
      <c r="Y78" s="51">
        <f ca="1" t="shared" si="42"/>
        <v>345.5999999999999</v>
      </c>
      <c r="Z78" s="51">
        <f ca="1" t="shared" si="42"/>
        <v>691.1999999999998</v>
      </c>
      <c r="AA78" s="51">
        <f ca="1" t="shared" si="42"/>
        <v>1105.9199999999998</v>
      </c>
      <c r="AB78" s="51">
        <f ca="1" t="shared" si="42"/>
        <v>1658.8799999999997</v>
      </c>
      <c r="AC78" s="51">
        <f ca="1" t="shared" si="42"/>
        <v>2488.3199999999993</v>
      </c>
      <c r="AD78" s="51">
        <f ca="1" t="shared" si="42"/>
        <v>3110.3999999999996</v>
      </c>
      <c r="AE78" s="51">
        <f ca="1" t="shared" si="42"/>
        <v>3265.9199999999996</v>
      </c>
      <c r="AF78" s="51">
        <f ca="1" t="shared" si="42"/>
        <v>3429.2159999999994</v>
      </c>
      <c r="AG78" s="51">
        <f ca="1" t="shared" si="42"/>
        <v>3600.6767999999993</v>
      </c>
      <c r="AH78" s="51">
        <f ca="1" t="shared" si="43"/>
        <v>3780.7106399999993</v>
      </c>
      <c r="AI78" s="51">
        <f ca="1" t="shared" si="43"/>
        <v>3969.7461719999997</v>
      </c>
      <c r="AJ78" s="51">
        <f ca="1" t="shared" si="43"/>
        <v>4168.2334806</v>
      </c>
      <c r="AK78" s="51">
        <f ca="1" t="shared" si="43"/>
        <v>4376.6451546299995</v>
      </c>
      <c r="AL78" s="51">
        <f ca="1" t="shared" si="43"/>
        <v>4595.4774123615</v>
      </c>
      <c r="AM78" s="51">
        <f ca="1" t="shared" si="43"/>
        <v>4825.251282979575</v>
      </c>
      <c r="AN78" s="51">
        <f ca="1" t="shared" si="43"/>
        <v>5066.5138471285545</v>
      </c>
      <c r="AO78" s="51">
        <f ca="1" t="shared" si="43"/>
        <v>5269.174401013696</v>
      </c>
      <c r="AP78" s="51">
        <f ca="1" t="shared" si="43"/>
        <v>5479.941377054244</v>
      </c>
      <c r="AQ78" s="51">
        <f ca="1" t="shared" si="43"/>
        <v>5699.139032136414</v>
      </c>
      <c r="AR78" s="51">
        <f ca="1" t="shared" si="38"/>
        <v>5927.104593421872</v>
      </c>
      <c r="AS78" s="51">
        <f ca="1" t="shared" si="38"/>
        <v>6164.188777158748</v>
      </c>
      <c r="AT78" s="51">
        <f ca="1" t="shared" si="38"/>
        <v>6410.756328245097</v>
      </c>
      <c r="AU78" s="51">
        <f ca="1" t="shared" si="38"/>
        <v>6603.07901809245</v>
      </c>
      <c r="AV78" s="51">
        <f ca="1" t="shared" si="38"/>
        <v>6801.171388635224</v>
      </c>
      <c r="AW78" s="51">
        <f ca="1" t="shared" si="38"/>
        <v>7005.206530294281</v>
      </c>
      <c r="AX78" s="51">
        <f ca="1" t="shared" si="38"/>
        <v>7215.362726203109</v>
      </c>
      <c r="AY78" s="51">
        <f ca="1" t="shared" si="38"/>
        <v>7431.823607989202</v>
      </c>
    </row>
    <row r="79" spans="3:51" ht="12.75" outlineLevel="1">
      <c r="C79" s="50">
        <f t="shared" si="39"/>
        <v>14</v>
      </c>
      <c r="D79" s="51">
        <f ca="1" t="shared" si="40"/>
        <v>0</v>
      </c>
      <c r="E79" s="51">
        <f ca="1" t="shared" si="40"/>
        <v>0</v>
      </c>
      <c r="F79" s="51">
        <f ca="1" t="shared" si="40"/>
        <v>0</v>
      </c>
      <c r="G79" s="51">
        <f ca="1" t="shared" si="40"/>
        <v>0</v>
      </c>
      <c r="H79" s="51">
        <f ca="1" t="shared" si="40"/>
        <v>0</v>
      </c>
      <c r="I79" s="51">
        <f ca="1" t="shared" si="40"/>
        <v>0</v>
      </c>
      <c r="J79" s="51">
        <f ca="1" t="shared" si="40"/>
        <v>0</v>
      </c>
      <c r="K79" s="51">
        <f ca="1" t="shared" si="40"/>
        <v>0</v>
      </c>
      <c r="L79" s="51">
        <f ca="1" t="shared" si="40"/>
        <v>0</v>
      </c>
      <c r="M79" s="51">
        <f ca="1" t="shared" si="40"/>
        <v>0</v>
      </c>
      <c r="N79" s="51">
        <f ca="1" t="shared" si="41"/>
        <v>0</v>
      </c>
      <c r="O79" s="51">
        <f ca="1" t="shared" si="41"/>
        <v>0</v>
      </c>
      <c r="P79" s="51">
        <f ca="1" t="shared" si="41"/>
        <v>0</v>
      </c>
      <c r="Q79" s="51">
        <f ca="1" t="shared" si="41"/>
        <v>0</v>
      </c>
      <c r="R79" s="51">
        <f ca="1" t="shared" si="41"/>
        <v>0</v>
      </c>
      <c r="S79" s="51">
        <f ca="1" t="shared" si="41"/>
        <v>0</v>
      </c>
      <c r="T79" s="51">
        <f ca="1" t="shared" si="41"/>
        <v>0</v>
      </c>
      <c r="U79" s="51">
        <f ca="1" t="shared" si="41"/>
        <v>2.457</v>
      </c>
      <c r="V79" s="51">
        <f ca="1" t="shared" si="41"/>
        <v>12.284999999999998</v>
      </c>
      <c r="W79" s="51">
        <f ca="1" t="shared" si="41"/>
        <v>24.569999999999997</v>
      </c>
      <c r="X79" s="51">
        <f ca="1" t="shared" si="42"/>
        <v>122.85</v>
      </c>
      <c r="Y79" s="51">
        <f ca="1" t="shared" si="42"/>
        <v>245.7</v>
      </c>
      <c r="Z79" s="51">
        <f ca="1" t="shared" si="42"/>
        <v>368.54999999999995</v>
      </c>
      <c r="AA79" s="51">
        <f ca="1" t="shared" si="42"/>
        <v>737.0999999999999</v>
      </c>
      <c r="AB79" s="51">
        <f ca="1" t="shared" si="42"/>
        <v>1179.36</v>
      </c>
      <c r="AC79" s="51">
        <f ca="1" t="shared" si="42"/>
        <v>1769.0399999999997</v>
      </c>
      <c r="AD79" s="51">
        <f ca="1" t="shared" si="42"/>
        <v>2653.5599999999995</v>
      </c>
      <c r="AE79" s="51">
        <f ca="1" t="shared" si="42"/>
        <v>3316.95</v>
      </c>
      <c r="AF79" s="51">
        <f ca="1" t="shared" si="42"/>
        <v>3482.7974999999997</v>
      </c>
      <c r="AG79" s="51">
        <f ca="1" t="shared" si="42"/>
        <v>3656.9373749999995</v>
      </c>
      <c r="AH79" s="51">
        <f ca="1" t="shared" si="43"/>
        <v>3839.78424375</v>
      </c>
      <c r="AI79" s="51">
        <f ca="1" t="shared" si="43"/>
        <v>4031.7734559374994</v>
      </c>
      <c r="AJ79" s="51">
        <f ca="1" t="shared" si="43"/>
        <v>4233.362128734375</v>
      </c>
      <c r="AK79" s="51">
        <f ca="1" t="shared" si="43"/>
        <v>4445.030235171093</v>
      </c>
      <c r="AL79" s="51">
        <f ca="1" t="shared" si="43"/>
        <v>4667.281746929649</v>
      </c>
      <c r="AM79" s="51">
        <f ca="1" t="shared" si="43"/>
        <v>4900.645834276131</v>
      </c>
      <c r="AN79" s="51">
        <f ca="1" t="shared" si="43"/>
        <v>5145.678125989938</v>
      </c>
      <c r="AO79" s="51">
        <f ca="1" t="shared" si="43"/>
        <v>5402.962032289435</v>
      </c>
      <c r="AP79" s="51">
        <f ca="1" t="shared" si="43"/>
        <v>5619.080513581012</v>
      </c>
      <c r="AQ79" s="51">
        <f ca="1" t="shared" si="43"/>
        <v>5843.843734124253</v>
      </c>
      <c r="AR79" s="51">
        <f ca="1" t="shared" si="38"/>
        <v>6077.597483489224</v>
      </c>
      <c r="AS79" s="51">
        <f ca="1" t="shared" si="38"/>
        <v>6320.701382828794</v>
      </c>
      <c r="AT79" s="51">
        <f ca="1" t="shared" si="38"/>
        <v>6573.529438141945</v>
      </c>
      <c r="AU79" s="51">
        <f ca="1" t="shared" si="38"/>
        <v>6836.470615667623</v>
      </c>
      <c r="AV79" s="51">
        <f ca="1" t="shared" si="38"/>
        <v>7041.564734137652</v>
      </c>
      <c r="AW79" s="51">
        <f ca="1" t="shared" si="38"/>
        <v>7252.811676161782</v>
      </c>
      <c r="AX79" s="51">
        <f ca="1" t="shared" si="38"/>
        <v>7470.396026446636</v>
      </c>
      <c r="AY79" s="51">
        <f ca="1" t="shared" si="38"/>
        <v>7694.507907240035</v>
      </c>
    </row>
    <row r="80" spans="3:51" ht="12.75" outlineLevel="1">
      <c r="C80" s="50">
        <f t="shared" si="39"/>
        <v>15</v>
      </c>
      <c r="D80" s="51">
        <f ca="1" t="shared" si="40"/>
        <v>0</v>
      </c>
      <c r="E80" s="51">
        <f ca="1" t="shared" si="40"/>
        <v>0</v>
      </c>
      <c r="F80" s="51">
        <f ca="1" t="shared" si="40"/>
        <v>0</v>
      </c>
      <c r="G80" s="51">
        <f ca="1" t="shared" si="40"/>
        <v>0</v>
      </c>
      <c r="H80" s="51">
        <f ca="1" t="shared" si="40"/>
        <v>0</v>
      </c>
      <c r="I80" s="51">
        <f ca="1" t="shared" si="40"/>
        <v>0</v>
      </c>
      <c r="J80" s="51">
        <f ca="1" t="shared" si="40"/>
        <v>0</v>
      </c>
      <c r="K80" s="51">
        <f ca="1" t="shared" si="40"/>
        <v>0</v>
      </c>
      <c r="L80" s="51">
        <f ca="1" t="shared" si="40"/>
        <v>0</v>
      </c>
      <c r="M80" s="51">
        <f ca="1" t="shared" si="40"/>
        <v>0</v>
      </c>
      <c r="N80" s="51">
        <f ca="1" t="shared" si="41"/>
        <v>0</v>
      </c>
      <c r="O80" s="51">
        <f ca="1" t="shared" si="41"/>
        <v>0</v>
      </c>
      <c r="P80" s="51">
        <f ca="1" t="shared" si="41"/>
        <v>0</v>
      </c>
      <c r="Q80" s="51">
        <f ca="1" t="shared" si="41"/>
        <v>0</v>
      </c>
      <c r="R80" s="51">
        <f ca="1" t="shared" si="41"/>
        <v>0</v>
      </c>
      <c r="S80" s="51">
        <f ca="1" t="shared" si="41"/>
        <v>0</v>
      </c>
      <c r="T80" s="51">
        <f ca="1" t="shared" si="41"/>
        <v>0</v>
      </c>
      <c r="U80" s="51">
        <f ca="1" t="shared" si="41"/>
        <v>0</v>
      </c>
      <c r="V80" s="51">
        <f ca="1" t="shared" si="41"/>
        <v>2.6319999999999997</v>
      </c>
      <c r="W80" s="51">
        <f ca="1" t="shared" si="41"/>
        <v>13.16</v>
      </c>
      <c r="X80" s="51">
        <f ca="1" t="shared" si="42"/>
        <v>26.32</v>
      </c>
      <c r="Y80" s="51">
        <f ca="1" t="shared" si="42"/>
        <v>131.6</v>
      </c>
      <c r="Z80" s="51">
        <f ca="1" t="shared" si="42"/>
        <v>263.2</v>
      </c>
      <c r="AA80" s="51">
        <f ca="1" t="shared" si="42"/>
        <v>394.79999999999995</v>
      </c>
      <c r="AB80" s="51">
        <f ca="1" t="shared" si="42"/>
        <v>789.5999999999999</v>
      </c>
      <c r="AC80" s="51">
        <f ca="1" t="shared" si="42"/>
        <v>1263.36</v>
      </c>
      <c r="AD80" s="51">
        <f ca="1" t="shared" si="42"/>
        <v>1895.04</v>
      </c>
      <c r="AE80" s="51">
        <f ca="1" t="shared" si="42"/>
        <v>2842.56</v>
      </c>
      <c r="AF80" s="51">
        <f ca="1" t="shared" si="42"/>
        <v>3553.2</v>
      </c>
      <c r="AG80" s="51">
        <f ca="1" t="shared" si="42"/>
        <v>3730.8599999999997</v>
      </c>
      <c r="AH80" s="51">
        <f ca="1" t="shared" si="43"/>
        <v>3917.403</v>
      </c>
      <c r="AI80" s="51">
        <f ca="1" t="shared" si="43"/>
        <v>4113.27315</v>
      </c>
      <c r="AJ80" s="51">
        <f ca="1" t="shared" si="43"/>
        <v>4318.9368075</v>
      </c>
      <c r="AK80" s="51">
        <f ca="1" t="shared" si="43"/>
        <v>4534.883647875</v>
      </c>
      <c r="AL80" s="51">
        <f ca="1" t="shared" si="43"/>
        <v>4761.627830268751</v>
      </c>
      <c r="AM80" s="51">
        <f ca="1" t="shared" si="43"/>
        <v>4999.709221782188</v>
      </c>
      <c r="AN80" s="51">
        <f ca="1" t="shared" si="43"/>
        <v>5249.694682871298</v>
      </c>
      <c r="AO80" s="51">
        <f ca="1" t="shared" si="43"/>
        <v>5512.179417014862</v>
      </c>
      <c r="AP80" s="51">
        <f ca="1" t="shared" si="43"/>
        <v>5787.788387865606</v>
      </c>
      <c r="AQ80" s="51">
        <f ca="1" t="shared" si="43"/>
        <v>6019.29992338023</v>
      </c>
      <c r="AR80" s="51">
        <f ca="1" t="shared" si="38"/>
        <v>6260.07192031544</v>
      </c>
      <c r="AS80" s="51">
        <f ca="1" t="shared" si="38"/>
        <v>6510.474797128058</v>
      </c>
      <c r="AT80" s="51">
        <f ca="1" t="shared" si="38"/>
        <v>6770.893789013181</v>
      </c>
      <c r="AU80" s="51">
        <f ca="1" t="shared" si="38"/>
        <v>7041.729540573709</v>
      </c>
      <c r="AV80" s="51">
        <f ca="1" t="shared" si="38"/>
        <v>7323.398722196657</v>
      </c>
      <c r="AW80" s="51">
        <f ca="1" t="shared" si="38"/>
        <v>7543.100683862556</v>
      </c>
      <c r="AX80" s="51">
        <f ca="1" t="shared" si="38"/>
        <v>7769.393704378434</v>
      </c>
      <c r="AY80" s="51">
        <f ca="1" t="shared" si="38"/>
        <v>8002.475515509787</v>
      </c>
    </row>
    <row r="81" spans="3:51" ht="12.75" outlineLevel="1">
      <c r="C81" s="50">
        <f t="shared" si="39"/>
        <v>16</v>
      </c>
      <c r="D81" s="51">
        <f ca="1" t="shared" si="40"/>
        <v>0</v>
      </c>
      <c r="E81" s="51">
        <f ca="1" t="shared" si="40"/>
        <v>0</v>
      </c>
      <c r="F81" s="51">
        <f ca="1" t="shared" si="40"/>
        <v>0</v>
      </c>
      <c r="G81" s="51">
        <f ca="1" t="shared" si="40"/>
        <v>0</v>
      </c>
      <c r="H81" s="51">
        <f ca="1" t="shared" si="40"/>
        <v>0</v>
      </c>
      <c r="I81" s="51">
        <f ca="1" t="shared" si="40"/>
        <v>0</v>
      </c>
      <c r="J81" s="51">
        <f ca="1" t="shared" si="40"/>
        <v>0</v>
      </c>
      <c r="K81" s="51">
        <f ca="1" t="shared" si="40"/>
        <v>0</v>
      </c>
      <c r="L81" s="51">
        <f ca="1" t="shared" si="40"/>
        <v>0</v>
      </c>
      <c r="M81" s="51">
        <f ca="1" t="shared" si="40"/>
        <v>0</v>
      </c>
      <c r="N81" s="51">
        <f ca="1" t="shared" si="41"/>
        <v>0</v>
      </c>
      <c r="O81" s="51">
        <f ca="1" t="shared" si="41"/>
        <v>0</v>
      </c>
      <c r="P81" s="51">
        <f ca="1" t="shared" si="41"/>
        <v>0</v>
      </c>
      <c r="Q81" s="51">
        <f ca="1" t="shared" si="41"/>
        <v>0</v>
      </c>
      <c r="R81" s="51">
        <f ca="1" t="shared" si="41"/>
        <v>0</v>
      </c>
      <c r="S81" s="51">
        <f ca="1" t="shared" si="41"/>
        <v>0</v>
      </c>
      <c r="T81" s="51">
        <f ca="1" t="shared" si="41"/>
        <v>0</v>
      </c>
      <c r="U81" s="51">
        <f ca="1" t="shared" si="41"/>
        <v>0</v>
      </c>
      <c r="V81" s="51">
        <f ca="1" t="shared" si="41"/>
        <v>0</v>
      </c>
      <c r="W81" s="51">
        <f ca="1" t="shared" si="41"/>
        <v>2.8049999999999993</v>
      </c>
      <c r="X81" s="51">
        <f ca="1" t="shared" si="42"/>
        <v>14.024999999999997</v>
      </c>
      <c r="Y81" s="51">
        <f ca="1" t="shared" si="42"/>
        <v>28.049999999999994</v>
      </c>
      <c r="Z81" s="51">
        <f ca="1" t="shared" si="42"/>
        <v>140.24999999999997</v>
      </c>
      <c r="AA81" s="51">
        <f ca="1" t="shared" si="42"/>
        <v>280.49999999999994</v>
      </c>
      <c r="AB81" s="51">
        <f ca="1" t="shared" si="42"/>
        <v>420.74999999999994</v>
      </c>
      <c r="AC81" s="51">
        <f ca="1" t="shared" si="42"/>
        <v>841.4999999999999</v>
      </c>
      <c r="AD81" s="51">
        <f ca="1" t="shared" si="42"/>
        <v>1346.3999999999996</v>
      </c>
      <c r="AE81" s="51">
        <f ca="1" t="shared" si="42"/>
        <v>2019.5999999999997</v>
      </c>
      <c r="AF81" s="51">
        <f ca="1" t="shared" si="42"/>
        <v>3029.399999999999</v>
      </c>
      <c r="AG81" s="51">
        <f ca="1" t="shared" si="42"/>
        <v>3786.749999999999</v>
      </c>
      <c r="AH81" s="51">
        <f ca="1" t="shared" si="43"/>
        <v>3976.087499999999</v>
      </c>
      <c r="AI81" s="51">
        <f ca="1" t="shared" si="43"/>
        <v>4174.891874999999</v>
      </c>
      <c r="AJ81" s="51">
        <f ca="1" t="shared" si="43"/>
        <v>4383.636468749999</v>
      </c>
      <c r="AK81" s="51">
        <f ca="1" t="shared" si="43"/>
        <v>4602.8182921874995</v>
      </c>
      <c r="AL81" s="51">
        <f ca="1" t="shared" si="43"/>
        <v>4832.959206796874</v>
      </c>
      <c r="AM81" s="51">
        <f ca="1" t="shared" si="43"/>
        <v>5074.607167136718</v>
      </c>
      <c r="AN81" s="51">
        <f ca="1" t="shared" si="43"/>
        <v>5328.337525493555</v>
      </c>
      <c r="AO81" s="51">
        <f ca="1" t="shared" si="43"/>
        <v>5594.754401768232</v>
      </c>
      <c r="AP81" s="51">
        <f ca="1" t="shared" si="43"/>
        <v>5874.492121856645</v>
      </c>
      <c r="AQ81" s="51">
        <f ca="1" t="shared" si="43"/>
        <v>6168.216727949477</v>
      </c>
      <c r="AR81" s="51">
        <f ca="1" t="shared" si="38"/>
        <v>6414.945397067456</v>
      </c>
      <c r="AS81" s="51">
        <f ca="1" t="shared" si="38"/>
        <v>6671.543212950154</v>
      </c>
      <c r="AT81" s="51">
        <f ca="1" t="shared" si="38"/>
        <v>6938.404941468161</v>
      </c>
      <c r="AU81" s="51">
        <f ca="1" t="shared" si="38"/>
        <v>7215.941139126889</v>
      </c>
      <c r="AV81" s="51">
        <f ca="1" t="shared" si="38"/>
        <v>7504.578784691965</v>
      </c>
      <c r="AW81" s="51">
        <f ca="1" t="shared" si="38"/>
        <v>7804.761936079643</v>
      </c>
      <c r="AX81" s="51">
        <f ca="1" t="shared" si="38"/>
        <v>8038.904794162032</v>
      </c>
      <c r="AY81" s="51">
        <f ca="1" t="shared" si="38"/>
        <v>8280.071937986893</v>
      </c>
    </row>
    <row r="82" spans="3:51" ht="12.75" outlineLevel="1">
      <c r="C82" s="50">
        <f t="shared" si="39"/>
        <v>17</v>
      </c>
      <c r="D82" s="51">
        <f ca="1" t="shared" si="40"/>
        <v>0</v>
      </c>
      <c r="E82" s="51">
        <f ca="1" t="shared" si="40"/>
        <v>0</v>
      </c>
      <c r="F82" s="51">
        <f ca="1" t="shared" si="40"/>
        <v>0</v>
      </c>
      <c r="G82" s="51">
        <f ca="1" t="shared" si="40"/>
        <v>0</v>
      </c>
      <c r="H82" s="51">
        <f ca="1" t="shared" si="40"/>
        <v>0</v>
      </c>
      <c r="I82" s="51">
        <f ca="1" t="shared" si="40"/>
        <v>0</v>
      </c>
      <c r="J82" s="51">
        <f ca="1" t="shared" si="40"/>
        <v>0</v>
      </c>
      <c r="K82" s="51">
        <f ca="1" t="shared" si="40"/>
        <v>0</v>
      </c>
      <c r="L82" s="51">
        <f ca="1" t="shared" si="40"/>
        <v>0</v>
      </c>
      <c r="M82" s="51">
        <f ca="1" t="shared" si="40"/>
        <v>0</v>
      </c>
      <c r="N82" s="51">
        <f ca="1" t="shared" si="41"/>
        <v>0</v>
      </c>
      <c r="O82" s="51">
        <f ca="1" t="shared" si="41"/>
        <v>0</v>
      </c>
      <c r="P82" s="51">
        <f ca="1" t="shared" si="41"/>
        <v>0</v>
      </c>
      <c r="Q82" s="51">
        <f ca="1" t="shared" si="41"/>
        <v>0</v>
      </c>
      <c r="R82" s="51">
        <f ca="1" t="shared" si="41"/>
        <v>0</v>
      </c>
      <c r="S82" s="51">
        <f ca="1" t="shared" si="41"/>
        <v>0</v>
      </c>
      <c r="T82" s="51">
        <f ca="1" t="shared" si="41"/>
        <v>0</v>
      </c>
      <c r="U82" s="51">
        <f ca="1" t="shared" si="41"/>
        <v>0</v>
      </c>
      <c r="V82" s="51">
        <f ca="1" t="shared" si="41"/>
        <v>0</v>
      </c>
      <c r="W82" s="51">
        <f ca="1" t="shared" si="41"/>
        <v>0</v>
      </c>
      <c r="X82" s="51">
        <f ca="1" t="shared" si="42"/>
        <v>2.9759999999999995</v>
      </c>
      <c r="Y82" s="51">
        <f ca="1" t="shared" si="42"/>
        <v>14.879999999999997</v>
      </c>
      <c r="Z82" s="51">
        <f ca="1" t="shared" si="42"/>
        <v>29.759999999999994</v>
      </c>
      <c r="AA82" s="51">
        <f ca="1" t="shared" si="42"/>
        <v>148.79999999999998</v>
      </c>
      <c r="AB82" s="51">
        <f ca="1" t="shared" si="42"/>
        <v>297.59999999999997</v>
      </c>
      <c r="AC82" s="51">
        <f ca="1" t="shared" si="42"/>
        <v>446.3999999999999</v>
      </c>
      <c r="AD82" s="51">
        <f ca="1" t="shared" si="42"/>
        <v>892.7999999999998</v>
      </c>
      <c r="AE82" s="51">
        <f ca="1" t="shared" si="42"/>
        <v>1428.4799999999998</v>
      </c>
      <c r="AF82" s="51">
        <f ca="1" t="shared" si="42"/>
        <v>2142.72</v>
      </c>
      <c r="AG82" s="51">
        <f ca="1" t="shared" si="42"/>
        <v>3214.0799999999995</v>
      </c>
      <c r="AH82" s="51">
        <f ca="1" t="shared" si="43"/>
        <v>4017.5999999999995</v>
      </c>
      <c r="AI82" s="51">
        <f ca="1" t="shared" si="43"/>
        <v>4218.48</v>
      </c>
      <c r="AJ82" s="51">
        <f ca="1" t="shared" si="43"/>
        <v>4429.4039999999995</v>
      </c>
      <c r="AK82" s="51">
        <f ca="1" t="shared" si="43"/>
        <v>4650.874199999999</v>
      </c>
      <c r="AL82" s="51">
        <f ca="1" t="shared" si="43"/>
        <v>4883.417909999999</v>
      </c>
      <c r="AM82" s="51">
        <f ca="1" t="shared" si="43"/>
        <v>5127.5888055</v>
      </c>
      <c r="AN82" s="51">
        <f ca="1" t="shared" si="43"/>
        <v>5383.9682457750005</v>
      </c>
      <c r="AO82" s="51">
        <f ca="1" t="shared" si="43"/>
        <v>5653.16665806375</v>
      </c>
      <c r="AP82" s="51">
        <f ca="1" t="shared" si="43"/>
        <v>5935.824990966938</v>
      </c>
      <c r="AQ82" s="51">
        <f ca="1" t="shared" si="43"/>
        <v>6232.616240515285</v>
      </c>
      <c r="AR82" s="51">
        <f aca="true" ca="1" t="shared" si="44" ref="AR82:AY97">IF(ISNUMBER(OFFSET(AR$10,0,-$C82)*VLOOKUP($C82,ChurnTable,3,0)*VLOOKUP($C82,ConversionTable,2,0)),OFFSET(AR$10,0,-$C82)*VLOOKUP($C82,ChurnTable,3,0)*VLOOKUP($C82,ConversionTable,2,0))*1</f>
        <v>6544.247052541049</v>
      </c>
      <c r="AS82" s="51">
        <f ca="1" t="shared" si="44"/>
        <v>6806.016934642692</v>
      </c>
      <c r="AT82" s="51">
        <f ca="1" t="shared" si="44"/>
        <v>7078.257612028399</v>
      </c>
      <c r="AU82" s="51">
        <f ca="1" t="shared" si="44"/>
        <v>7361.387916509536</v>
      </c>
      <c r="AV82" s="51">
        <f ca="1" t="shared" si="44"/>
        <v>7655.843433169918</v>
      </c>
      <c r="AW82" s="51">
        <f ca="1" t="shared" si="44"/>
        <v>7962.077170496716</v>
      </c>
      <c r="AX82" s="51">
        <f ca="1" t="shared" si="44"/>
        <v>8280.560257316585</v>
      </c>
      <c r="AY82" s="51">
        <f ca="1" t="shared" si="44"/>
        <v>8528.977065036082</v>
      </c>
    </row>
    <row r="83" spans="3:51" ht="12.75" outlineLevel="1">
      <c r="C83" s="50">
        <f t="shared" si="39"/>
        <v>18</v>
      </c>
      <c r="D83" s="51">
        <f ca="1" t="shared" si="40"/>
        <v>0</v>
      </c>
      <c r="E83" s="51">
        <f ca="1" t="shared" si="40"/>
        <v>0</v>
      </c>
      <c r="F83" s="51">
        <f ca="1" t="shared" si="40"/>
        <v>0</v>
      </c>
      <c r="G83" s="51">
        <f ca="1" t="shared" si="40"/>
        <v>0</v>
      </c>
      <c r="H83" s="51">
        <f ca="1" t="shared" si="40"/>
        <v>0</v>
      </c>
      <c r="I83" s="51">
        <f ca="1" t="shared" si="40"/>
        <v>0</v>
      </c>
      <c r="J83" s="51">
        <f ca="1" t="shared" si="40"/>
        <v>0</v>
      </c>
      <c r="K83" s="51">
        <f ca="1" t="shared" si="40"/>
        <v>0</v>
      </c>
      <c r="L83" s="51">
        <f ca="1" t="shared" si="40"/>
        <v>0</v>
      </c>
      <c r="M83" s="51">
        <f ca="1" t="shared" si="40"/>
        <v>0</v>
      </c>
      <c r="N83" s="51">
        <f ca="1" t="shared" si="41"/>
        <v>0</v>
      </c>
      <c r="O83" s="51">
        <f ca="1" t="shared" si="41"/>
        <v>0</v>
      </c>
      <c r="P83" s="51">
        <f ca="1" t="shared" si="41"/>
        <v>0</v>
      </c>
      <c r="Q83" s="51">
        <f ca="1" t="shared" si="41"/>
        <v>0</v>
      </c>
      <c r="R83" s="51">
        <f ca="1" t="shared" si="41"/>
        <v>0</v>
      </c>
      <c r="S83" s="51">
        <f ca="1" t="shared" si="41"/>
        <v>0</v>
      </c>
      <c r="T83" s="51">
        <f ca="1" t="shared" si="41"/>
        <v>0</v>
      </c>
      <c r="U83" s="51">
        <f ca="1" t="shared" si="41"/>
        <v>0</v>
      </c>
      <c r="V83" s="51">
        <f ca="1" t="shared" si="41"/>
        <v>0</v>
      </c>
      <c r="W83" s="51">
        <f ca="1" t="shared" si="41"/>
        <v>0</v>
      </c>
      <c r="X83" s="51">
        <f ca="1" t="shared" si="42"/>
        <v>0</v>
      </c>
      <c r="Y83" s="51">
        <f ca="1" t="shared" si="42"/>
        <v>3.1449999999999996</v>
      </c>
      <c r="Z83" s="51">
        <f ca="1" t="shared" si="42"/>
        <v>15.724999999999998</v>
      </c>
      <c r="AA83" s="51">
        <f ca="1" t="shared" si="42"/>
        <v>31.449999999999996</v>
      </c>
      <c r="AB83" s="51">
        <f ca="1" t="shared" si="42"/>
        <v>157.25</v>
      </c>
      <c r="AC83" s="51">
        <f ca="1" t="shared" si="42"/>
        <v>314.5</v>
      </c>
      <c r="AD83" s="51">
        <f ca="1" t="shared" si="42"/>
        <v>471.74999999999994</v>
      </c>
      <c r="AE83" s="51">
        <f ca="1" t="shared" si="42"/>
        <v>943.4999999999999</v>
      </c>
      <c r="AF83" s="51">
        <f ca="1" t="shared" si="42"/>
        <v>1509.6</v>
      </c>
      <c r="AG83" s="51">
        <f ca="1" t="shared" si="42"/>
        <v>2264.3999999999996</v>
      </c>
      <c r="AH83" s="51">
        <f ca="1" t="shared" si="43"/>
        <v>3396.5999999999995</v>
      </c>
      <c r="AI83" s="51">
        <f ca="1" t="shared" si="43"/>
        <v>4245.75</v>
      </c>
      <c r="AJ83" s="51">
        <f ca="1" t="shared" si="43"/>
        <v>4458.037499999999</v>
      </c>
      <c r="AK83" s="51">
        <f ca="1" t="shared" si="43"/>
        <v>4680.939375</v>
      </c>
      <c r="AL83" s="51">
        <f ca="1" t="shared" si="43"/>
        <v>4914.98634375</v>
      </c>
      <c r="AM83" s="51">
        <f ca="1" t="shared" si="43"/>
        <v>5160.735660937499</v>
      </c>
      <c r="AN83" s="51">
        <f ca="1" t="shared" si="43"/>
        <v>5418.772443984375</v>
      </c>
      <c r="AO83" s="51">
        <f ca="1" t="shared" si="43"/>
        <v>5689.711066183594</v>
      </c>
      <c r="AP83" s="51">
        <f ca="1" t="shared" si="43"/>
        <v>5974.196619492774</v>
      </c>
      <c r="AQ83" s="51">
        <f ca="1" t="shared" si="43"/>
        <v>6272.9064504674125</v>
      </c>
      <c r="AR83" s="51">
        <f ca="1" t="shared" si="44"/>
        <v>6586.551772990783</v>
      </c>
      <c r="AS83" s="51">
        <f ca="1" t="shared" si="44"/>
        <v>6915.879361640324</v>
      </c>
      <c r="AT83" s="51">
        <f ca="1" t="shared" si="44"/>
        <v>7192.514536105937</v>
      </c>
      <c r="AU83" s="51">
        <f ca="1" t="shared" si="44"/>
        <v>7480.215117550174</v>
      </c>
      <c r="AV83" s="51">
        <f ca="1" t="shared" si="44"/>
        <v>7779.4237222521815</v>
      </c>
      <c r="AW83" s="51">
        <f ca="1" t="shared" si="44"/>
        <v>8090.60067114227</v>
      </c>
      <c r="AX83" s="51">
        <f ca="1" t="shared" si="44"/>
        <v>8414.22469798796</v>
      </c>
      <c r="AY83" s="51">
        <f ca="1" t="shared" si="44"/>
        <v>8750.793685907478</v>
      </c>
    </row>
    <row r="84" spans="3:51" ht="12.75" outlineLevel="1">
      <c r="C84" s="50">
        <f t="shared" si="39"/>
        <v>19</v>
      </c>
      <c r="D84" s="51">
        <f ca="1" t="shared" si="40"/>
        <v>0</v>
      </c>
      <c r="E84" s="51">
        <f ca="1" t="shared" si="40"/>
        <v>0</v>
      </c>
      <c r="F84" s="51">
        <f ca="1" t="shared" si="40"/>
        <v>0</v>
      </c>
      <c r="G84" s="51">
        <f ca="1" t="shared" si="40"/>
        <v>0</v>
      </c>
      <c r="H84" s="51">
        <f ca="1" t="shared" si="40"/>
        <v>0</v>
      </c>
      <c r="I84" s="51">
        <f ca="1" t="shared" si="40"/>
        <v>0</v>
      </c>
      <c r="J84" s="51">
        <f ca="1" t="shared" si="40"/>
        <v>0</v>
      </c>
      <c r="K84" s="51">
        <f ca="1" t="shared" si="40"/>
        <v>0</v>
      </c>
      <c r="L84" s="51">
        <f ca="1" t="shared" si="40"/>
        <v>0</v>
      </c>
      <c r="M84" s="51">
        <f ca="1" t="shared" si="40"/>
        <v>0</v>
      </c>
      <c r="N84" s="51">
        <f ca="1" t="shared" si="41"/>
        <v>0</v>
      </c>
      <c r="O84" s="51">
        <f ca="1" t="shared" si="41"/>
        <v>0</v>
      </c>
      <c r="P84" s="51">
        <f ca="1" t="shared" si="41"/>
        <v>0</v>
      </c>
      <c r="Q84" s="51">
        <f ca="1" t="shared" si="41"/>
        <v>0</v>
      </c>
      <c r="R84" s="51">
        <f ca="1" t="shared" si="41"/>
        <v>0</v>
      </c>
      <c r="S84" s="51">
        <f ca="1" t="shared" si="41"/>
        <v>0</v>
      </c>
      <c r="T84" s="51">
        <f ca="1" t="shared" si="41"/>
        <v>0</v>
      </c>
      <c r="U84" s="51">
        <f ca="1" t="shared" si="41"/>
        <v>0</v>
      </c>
      <c r="V84" s="51">
        <f ca="1" t="shared" si="41"/>
        <v>0</v>
      </c>
      <c r="W84" s="51">
        <f ca="1" t="shared" si="41"/>
        <v>0</v>
      </c>
      <c r="X84" s="51">
        <f ca="1" t="shared" si="42"/>
        <v>0</v>
      </c>
      <c r="Y84" s="51">
        <f ca="1" t="shared" si="42"/>
        <v>0</v>
      </c>
      <c r="Z84" s="51">
        <f ca="1" t="shared" si="42"/>
        <v>3.128</v>
      </c>
      <c r="AA84" s="51">
        <f ca="1" t="shared" si="42"/>
        <v>15.639999999999999</v>
      </c>
      <c r="AB84" s="51">
        <f ca="1" t="shared" si="42"/>
        <v>31.279999999999998</v>
      </c>
      <c r="AC84" s="51">
        <f ca="1" t="shared" si="42"/>
        <v>156.4</v>
      </c>
      <c r="AD84" s="51">
        <f ca="1" t="shared" si="42"/>
        <v>312.8</v>
      </c>
      <c r="AE84" s="51">
        <f ca="1" t="shared" si="42"/>
        <v>469.19999999999993</v>
      </c>
      <c r="AF84" s="51">
        <f ca="1" t="shared" si="42"/>
        <v>938.3999999999999</v>
      </c>
      <c r="AG84" s="51">
        <f ca="1" t="shared" si="42"/>
        <v>1501.4399999999998</v>
      </c>
      <c r="AH84" s="51">
        <f ca="1" t="shared" si="43"/>
        <v>2252.16</v>
      </c>
      <c r="AI84" s="51">
        <f ca="1" t="shared" si="43"/>
        <v>3378.24</v>
      </c>
      <c r="AJ84" s="51">
        <f ca="1" t="shared" si="43"/>
        <v>4222.799999999999</v>
      </c>
      <c r="AK84" s="51">
        <f ca="1" t="shared" si="43"/>
        <v>4433.94</v>
      </c>
      <c r="AL84" s="51">
        <f ca="1" t="shared" si="43"/>
        <v>4655.637</v>
      </c>
      <c r="AM84" s="51">
        <f ca="1" t="shared" si="43"/>
        <v>4888.418849999999</v>
      </c>
      <c r="AN84" s="51">
        <f ca="1" t="shared" si="43"/>
        <v>5132.8397925</v>
      </c>
      <c r="AO84" s="51">
        <f ca="1" t="shared" si="43"/>
        <v>5389.481782125</v>
      </c>
      <c r="AP84" s="51">
        <f ca="1" t="shared" si="43"/>
        <v>5658.955871231249</v>
      </c>
      <c r="AQ84" s="51">
        <f ca="1" t="shared" si="43"/>
        <v>5941.903664792813</v>
      </c>
      <c r="AR84" s="51">
        <f ca="1" t="shared" si="44"/>
        <v>6238.998848032453</v>
      </c>
      <c r="AS84" s="51">
        <f ca="1" t="shared" si="44"/>
        <v>6550.948790434077</v>
      </c>
      <c r="AT84" s="51">
        <f ca="1" t="shared" si="44"/>
        <v>6878.496229955781</v>
      </c>
      <c r="AU84" s="51">
        <f ca="1" t="shared" si="44"/>
        <v>7153.636079154012</v>
      </c>
      <c r="AV84" s="51">
        <f ca="1" t="shared" si="44"/>
        <v>7439.781522320173</v>
      </c>
      <c r="AW84" s="51">
        <f ca="1" t="shared" si="44"/>
        <v>7737.37278321298</v>
      </c>
      <c r="AX84" s="51">
        <f ca="1" t="shared" si="44"/>
        <v>8046.867694541501</v>
      </c>
      <c r="AY84" s="51">
        <f ca="1" t="shared" si="44"/>
        <v>8368.742402323162</v>
      </c>
    </row>
    <row r="85" spans="3:51" ht="12.75" outlineLevel="1">
      <c r="C85" s="50">
        <f t="shared" si="39"/>
        <v>20</v>
      </c>
      <c r="D85" s="51">
        <f ca="1" t="shared" si="40"/>
        <v>0</v>
      </c>
      <c r="E85" s="51">
        <f ca="1" t="shared" si="40"/>
        <v>0</v>
      </c>
      <c r="F85" s="51">
        <f ca="1" t="shared" si="40"/>
        <v>0</v>
      </c>
      <c r="G85" s="51">
        <f ca="1" t="shared" si="40"/>
        <v>0</v>
      </c>
      <c r="H85" s="51">
        <f ca="1" t="shared" si="40"/>
        <v>0</v>
      </c>
      <c r="I85" s="51">
        <f ca="1" t="shared" si="40"/>
        <v>0</v>
      </c>
      <c r="J85" s="51">
        <f ca="1" t="shared" si="40"/>
        <v>0</v>
      </c>
      <c r="K85" s="51">
        <f ca="1" t="shared" si="40"/>
        <v>0</v>
      </c>
      <c r="L85" s="51">
        <f ca="1" t="shared" si="40"/>
        <v>0</v>
      </c>
      <c r="M85" s="51">
        <f ca="1" t="shared" si="40"/>
        <v>0</v>
      </c>
      <c r="N85" s="51">
        <f ca="1" t="shared" si="41"/>
        <v>0</v>
      </c>
      <c r="O85" s="51">
        <f ca="1" t="shared" si="41"/>
        <v>0</v>
      </c>
      <c r="P85" s="51">
        <f ca="1" t="shared" si="41"/>
        <v>0</v>
      </c>
      <c r="Q85" s="51">
        <f ca="1" t="shared" si="41"/>
        <v>0</v>
      </c>
      <c r="R85" s="51">
        <f ca="1" t="shared" si="41"/>
        <v>0</v>
      </c>
      <c r="S85" s="51">
        <f ca="1" t="shared" si="41"/>
        <v>0</v>
      </c>
      <c r="T85" s="51">
        <f ca="1" t="shared" si="41"/>
        <v>0</v>
      </c>
      <c r="U85" s="51">
        <f ca="1" t="shared" si="41"/>
        <v>0</v>
      </c>
      <c r="V85" s="51">
        <f ca="1" t="shared" si="41"/>
        <v>0</v>
      </c>
      <c r="W85" s="51">
        <f ca="1" t="shared" si="41"/>
        <v>0</v>
      </c>
      <c r="X85" s="51">
        <f ca="1" t="shared" si="42"/>
        <v>0</v>
      </c>
      <c r="Y85" s="51">
        <f ca="1" t="shared" si="42"/>
        <v>0</v>
      </c>
      <c r="Z85" s="51">
        <f ca="1" t="shared" si="42"/>
        <v>0</v>
      </c>
      <c r="AA85" s="51">
        <f ca="1" t="shared" si="42"/>
        <v>3.1109999999999998</v>
      </c>
      <c r="AB85" s="51">
        <f ca="1" t="shared" si="42"/>
        <v>15.554999999999998</v>
      </c>
      <c r="AC85" s="51">
        <f ca="1" t="shared" si="42"/>
        <v>31.109999999999996</v>
      </c>
      <c r="AD85" s="51">
        <f ca="1" t="shared" si="42"/>
        <v>155.54999999999998</v>
      </c>
      <c r="AE85" s="51">
        <f ca="1" t="shared" si="42"/>
        <v>311.09999999999997</v>
      </c>
      <c r="AF85" s="51">
        <f ca="1" t="shared" si="42"/>
        <v>466.65</v>
      </c>
      <c r="AG85" s="51">
        <f ca="1" t="shared" si="42"/>
        <v>933.3</v>
      </c>
      <c r="AH85" s="51">
        <f ca="1" t="shared" si="43"/>
        <v>1493.2799999999997</v>
      </c>
      <c r="AI85" s="51">
        <f ca="1" t="shared" si="43"/>
        <v>2239.92</v>
      </c>
      <c r="AJ85" s="51">
        <f ca="1" t="shared" si="43"/>
        <v>3359.8799999999997</v>
      </c>
      <c r="AK85" s="51">
        <f ca="1" t="shared" si="43"/>
        <v>4199.849999999999</v>
      </c>
      <c r="AL85" s="51">
        <f ca="1" t="shared" si="43"/>
        <v>4409.8425</v>
      </c>
      <c r="AM85" s="51">
        <f ca="1" t="shared" si="43"/>
        <v>4630.3346249999995</v>
      </c>
      <c r="AN85" s="51">
        <f ca="1" t="shared" si="43"/>
        <v>4861.851356249999</v>
      </c>
      <c r="AO85" s="51">
        <f ca="1" t="shared" si="43"/>
        <v>5104.9439240625</v>
      </c>
      <c r="AP85" s="51">
        <f ca="1" t="shared" si="43"/>
        <v>5360.191120265625</v>
      </c>
      <c r="AQ85" s="51">
        <f ca="1" t="shared" si="43"/>
        <v>5628.200676278906</v>
      </c>
      <c r="AR85" s="51">
        <f ca="1" t="shared" si="44"/>
        <v>5909.610710092852</v>
      </c>
      <c r="AS85" s="51">
        <f ca="1" t="shared" si="44"/>
        <v>6205.091245597495</v>
      </c>
      <c r="AT85" s="51">
        <f ca="1" t="shared" si="44"/>
        <v>6515.34580787737</v>
      </c>
      <c r="AU85" s="51">
        <f ca="1" t="shared" si="44"/>
        <v>6841.113098271239</v>
      </c>
      <c r="AV85" s="51">
        <f ca="1" t="shared" si="44"/>
        <v>7114.757622202088</v>
      </c>
      <c r="AW85" s="51">
        <f ca="1" t="shared" si="44"/>
        <v>7399.347927090172</v>
      </c>
      <c r="AX85" s="51">
        <f ca="1" t="shared" si="44"/>
        <v>7695.32184417378</v>
      </c>
      <c r="AY85" s="51">
        <f ca="1" t="shared" si="44"/>
        <v>8003.13471794073</v>
      </c>
    </row>
    <row r="86" spans="3:51" ht="12.75" outlineLevel="1">
      <c r="C86" s="50">
        <f t="shared" si="39"/>
        <v>21</v>
      </c>
      <c r="D86" s="51">
        <f aca="true" ca="1" t="shared" si="45" ref="D86:M95">IF(ISNUMBER(OFFSET(D$10,0,-$C86)*VLOOKUP($C86,ChurnTable,3,0)*VLOOKUP($C86,ConversionTable,2,0)),OFFSET(D$10,0,-$C86)*VLOOKUP($C86,ChurnTable,3,0)*VLOOKUP($C86,ConversionTable,2,0))*1</f>
        <v>0</v>
      </c>
      <c r="E86" s="51">
        <f ca="1" t="shared" si="45"/>
        <v>0</v>
      </c>
      <c r="F86" s="51">
        <f ca="1" t="shared" si="45"/>
        <v>0</v>
      </c>
      <c r="G86" s="51">
        <f ca="1" t="shared" si="45"/>
        <v>0</v>
      </c>
      <c r="H86" s="51">
        <f ca="1" t="shared" si="45"/>
        <v>0</v>
      </c>
      <c r="I86" s="51">
        <f ca="1" t="shared" si="45"/>
        <v>0</v>
      </c>
      <c r="J86" s="51">
        <f ca="1" t="shared" si="45"/>
        <v>0</v>
      </c>
      <c r="K86" s="51">
        <f ca="1" t="shared" si="45"/>
        <v>0</v>
      </c>
      <c r="L86" s="51">
        <f ca="1" t="shared" si="45"/>
        <v>0</v>
      </c>
      <c r="M86" s="51">
        <f ca="1" t="shared" si="45"/>
        <v>0</v>
      </c>
      <c r="N86" s="51">
        <f aca="true" ca="1" t="shared" si="46" ref="N86:W95">IF(ISNUMBER(OFFSET(N$10,0,-$C86)*VLOOKUP($C86,ChurnTable,3,0)*VLOOKUP($C86,ConversionTable,2,0)),OFFSET(N$10,0,-$C86)*VLOOKUP($C86,ChurnTable,3,0)*VLOOKUP($C86,ConversionTable,2,0))*1</f>
        <v>0</v>
      </c>
      <c r="O86" s="51">
        <f ca="1" t="shared" si="46"/>
        <v>0</v>
      </c>
      <c r="P86" s="51">
        <f ca="1" t="shared" si="46"/>
        <v>0</v>
      </c>
      <c r="Q86" s="51">
        <f ca="1" t="shared" si="46"/>
        <v>0</v>
      </c>
      <c r="R86" s="51">
        <f ca="1" t="shared" si="46"/>
        <v>0</v>
      </c>
      <c r="S86" s="51">
        <f ca="1" t="shared" si="46"/>
        <v>0</v>
      </c>
      <c r="T86" s="51">
        <f ca="1" t="shared" si="46"/>
        <v>0</v>
      </c>
      <c r="U86" s="51">
        <f ca="1" t="shared" si="46"/>
        <v>0</v>
      </c>
      <c r="V86" s="51">
        <f ca="1" t="shared" si="46"/>
        <v>0</v>
      </c>
      <c r="W86" s="51">
        <f ca="1" t="shared" si="46"/>
        <v>0</v>
      </c>
      <c r="X86" s="51">
        <f aca="true" ca="1" t="shared" si="47" ref="X86:AG95">IF(ISNUMBER(OFFSET(X$10,0,-$C86)*VLOOKUP($C86,ChurnTable,3,0)*VLOOKUP($C86,ConversionTable,2,0)),OFFSET(X$10,0,-$C86)*VLOOKUP($C86,ChurnTable,3,0)*VLOOKUP($C86,ConversionTable,2,0))*1</f>
        <v>0</v>
      </c>
      <c r="Y86" s="51">
        <f ca="1" t="shared" si="47"/>
        <v>0</v>
      </c>
      <c r="Z86" s="51">
        <f ca="1" t="shared" si="47"/>
        <v>0</v>
      </c>
      <c r="AA86" s="51">
        <f ca="1" t="shared" si="47"/>
        <v>0</v>
      </c>
      <c r="AB86" s="51">
        <f ca="1" t="shared" si="47"/>
        <v>3.0939999999999994</v>
      </c>
      <c r="AC86" s="51">
        <f ca="1" t="shared" si="47"/>
        <v>15.469999999999999</v>
      </c>
      <c r="AD86" s="51">
        <f ca="1" t="shared" si="47"/>
        <v>30.939999999999998</v>
      </c>
      <c r="AE86" s="51">
        <f ca="1" t="shared" si="47"/>
        <v>154.7</v>
      </c>
      <c r="AF86" s="51">
        <f ca="1" t="shared" si="47"/>
        <v>309.4</v>
      </c>
      <c r="AG86" s="51">
        <f ca="1" t="shared" si="47"/>
        <v>464.09999999999997</v>
      </c>
      <c r="AH86" s="51">
        <f aca="true" ca="1" t="shared" si="48" ref="AH86:AW95">IF(ISNUMBER(OFFSET(AH$10,0,-$C86)*VLOOKUP($C86,ChurnTable,3,0)*VLOOKUP($C86,ConversionTable,2,0)),OFFSET(AH$10,0,-$C86)*VLOOKUP($C86,ChurnTable,3,0)*VLOOKUP($C86,ConversionTable,2,0))*1</f>
        <v>928.1999999999999</v>
      </c>
      <c r="AI86" s="51">
        <f ca="1" t="shared" si="48"/>
        <v>1485.12</v>
      </c>
      <c r="AJ86" s="51">
        <f ca="1" t="shared" si="48"/>
        <v>2227.68</v>
      </c>
      <c r="AK86" s="51">
        <f ca="1" t="shared" si="48"/>
        <v>3341.5199999999995</v>
      </c>
      <c r="AL86" s="51">
        <f ca="1" t="shared" si="48"/>
        <v>4176.9</v>
      </c>
      <c r="AM86" s="51">
        <f ca="1" t="shared" si="48"/>
        <v>4385.745</v>
      </c>
      <c r="AN86" s="51">
        <f ca="1" t="shared" si="48"/>
        <v>4605.032249999999</v>
      </c>
      <c r="AO86" s="51">
        <f ca="1" t="shared" si="48"/>
        <v>4835.2838624999995</v>
      </c>
      <c r="AP86" s="51">
        <f ca="1" t="shared" si="48"/>
        <v>5077.0480556249995</v>
      </c>
      <c r="AQ86" s="51">
        <f ca="1" t="shared" si="48"/>
        <v>5330.90045840625</v>
      </c>
      <c r="AR86" s="51">
        <f ca="1" t="shared" si="48"/>
        <v>5597.445481326562</v>
      </c>
      <c r="AS86" s="51">
        <f ca="1" t="shared" si="48"/>
        <v>5877.317755392891</v>
      </c>
      <c r="AT86" s="51">
        <f ca="1" t="shared" si="48"/>
        <v>6171.183643162535</v>
      </c>
      <c r="AU86" s="51">
        <f ca="1" t="shared" si="48"/>
        <v>6479.742825320663</v>
      </c>
      <c r="AV86" s="51">
        <f ca="1" t="shared" si="48"/>
        <v>6803.729966586696</v>
      </c>
      <c r="AW86" s="51">
        <f ca="1" t="shared" si="48"/>
        <v>7075.879165250164</v>
      </c>
      <c r="AX86" s="51">
        <f ca="1" t="shared" si="44"/>
        <v>7358.914331860172</v>
      </c>
      <c r="AY86" s="51">
        <f ca="1" t="shared" si="44"/>
        <v>7653.270905134578</v>
      </c>
    </row>
    <row r="87" spans="3:51" ht="12.75" outlineLevel="1">
      <c r="C87" s="50">
        <f t="shared" si="39"/>
        <v>22</v>
      </c>
      <c r="D87" s="51">
        <f ca="1" t="shared" si="45"/>
        <v>0</v>
      </c>
      <c r="E87" s="51">
        <f ca="1" t="shared" si="45"/>
        <v>0</v>
      </c>
      <c r="F87" s="51">
        <f ca="1" t="shared" si="45"/>
        <v>0</v>
      </c>
      <c r="G87" s="51">
        <f ca="1" t="shared" si="45"/>
        <v>0</v>
      </c>
      <c r="H87" s="51">
        <f ca="1" t="shared" si="45"/>
        <v>0</v>
      </c>
      <c r="I87" s="51">
        <f ca="1" t="shared" si="45"/>
        <v>0</v>
      </c>
      <c r="J87" s="51">
        <f ca="1" t="shared" si="45"/>
        <v>0</v>
      </c>
      <c r="K87" s="51">
        <f ca="1" t="shared" si="45"/>
        <v>0</v>
      </c>
      <c r="L87" s="51">
        <f ca="1" t="shared" si="45"/>
        <v>0</v>
      </c>
      <c r="M87" s="51">
        <f ca="1" t="shared" si="45"/>
        <v>0</v>
      </c>
      <c r="N87" s="51">
        <f ca="1" t="shared" si="46"/>
        <v>0</v>
      </c>
      <c r="O87" s="51">
        <f ca="1" t="shared" si="46"/>
        <v>0</v>
      </c>
      <c r="P87" s="51">
        <f ca="1" t="shared" si="46"/>
        <v>0</v>
      </c>
      <c r="Q87" s="51">
        <f ca="1" t="shared" si="46"/>
        <v>0</v>
      </c>
      <c r="R87" s="51">
        <f ca="1" t="shared" si="46"/>
        <v>0</v>
      </c>
      <c r="S87" s="51">
        <f ca="1" t="shared" si="46"/>
        <v>0</v>
      </c>
      <c r="T87" s="51">
        <f ca="1" t="shared" si="46"/>
        <v>0</v>
      </c>
      <c r="U87" s="51">
        <f ca="1" t="shared" si="46"/>
        <v>0</v>
      </c>
      <c r="V87" s="51">
        <f ca="1" t="shared" si="46"/>
        <v>0</v>
      </c>
      <c r="W87" s="51">
        <f ca="1" t="shared" si="46"/>
        <v>0</v>
      </c>
      <c r="X87" s="51">
        <f ca="1" t="shared" si="47"/>
        <v>0</v>
      </c>
      <c r="Y87" s="51">
        <f ca="1" t="shared" si="47"/>
        <v>0</v>
      </c>
      <c r="Z87" s="51">
        <f ca="1" t="shared" si="47"/>
        <v>0</v>
      </c>
      <c r="AA87" s="51">
        <f ca="1" t="shared" si="47"/>
        <v>0</v>
      </c>
      <c r="AB87" s="51">
        <f ca="1" t="shared" si="47"/>
        <v>0</v>
      </c>
      <c r="AC87" s="51">
        <f ca="1" t="shared" si="47"/>
        <v>3.077</v>
      </c>
      <c r="AD87" s="51">
        <f ca="1" t="shared" si="47"/>
        <v>15.384999999999998</v>
      </c>
      <c r="AE87" s="51">
        <f ca="1" t="shared" si="47"/>
        <v>30.769999999999996</v>
      </c>
      <c r="AF87" s="51">
        <f ca="1" t="shared" si="47"/>
        <v>153.85</v>
      </c>
      <c r="AG87" s="51">
        <f ca="1" t="shared" si="47"/>
        <v>307.7</v>
      </c>
      <c r="AH87" s="51">
        <f ca="1" t="shared" si="48"/>
        <v>461.54999999999995</v>
      </c>
      <c r="AI87" s="51">
        <f ca="1" t="shared" si="48"/>
        <v>923.0999999999999</v>
      </c>
      <c r="AJ87" s="51">
        <f ca="1" t="shared" si="48"/>
        <v>1476.9599999999998</v>
      </c>
      <c r="AK87" s="51">
        <f ca="1" t="shared" si="48"/>
        <v>2215.44</v>
      </c>
      <c r="AL87" s="51">
        <f ca="1" t="shared" si="48"/>
        <v>3323.1599999999994</v>
      </c>
      <c r="AM87" s="51">
        <f ca="1" t="shared" si="48"/>
        <v>4153.95</v>
      </c>
      <c r="AN87" s="51">
        <f ca="1" t="shared" si="48"/>
        <v>4361.6475</v>
      </c>
      <c r="AO87" s="51">
        <f ca="1" t="shared" si="48"/>
        <v>4579.729874999999</v>
      </c>
      <c r="AP87" s="51">
        <f ca="1" t="shared" si="48"/>
        <v>4808.716368749999</v>
      </c>
      <c r="AQ87" s="51">
        <f ca="1" t="shared" si="48"/>
        <v>5049.152187187499</v>
      </c>
      <c r="AR87" s="51">
        <f ca="1" t="shared" si="44"/>
        <v>5301.609796546875</v>
      </c>
      <c r="AS87" s="51">
        <f ca="1" t="shared" si="44"/>
        <v>5566.690286374218</v>
      </c>
      <c r="AT87" s="51">
        <f ca="1" t="shared" si="44"/>
        <v>5845.02480069293</v>
      </c>
      <c r="AU87" s="51">
        <f ca="1" t="shared" si="44"/>
        <v>6137.276040727577</v>
      </c>
      <c r="AV87" s="51">
        <f ca="1" t="shared" si="44"/>
        <v>6444.139842763956</v>
      </c>
      <c r="AW87" s="51">
        <f ca="1" t="shared" si="44"/>
        <v>6766.346834902154</v>
      </c>
      <c r="AX87" s="51">
        <f ca="1" t="shared" si="44"/>
        <v>7037.00070829824</v>
      </c>
      <c r="AY87" s="51">
        <f ca="1" t="shared" si="44"/>
        <v>7318.48073663017</v>
      </c>
    </row>
    <row r="88" spans="3:51" ht="12.75" outlineLevel="1">
      <c r="C88" s="50">
        <f t="shared" si="39"/>
        <v>23</v>
      </c>
      <c r="D88" s="51">
        <f ca="1" t="shared" si="45"/>
        <v>0</v>
      </c>
      <c r="E88" s="51">
        <f ca="1" t="shared" si="45"/>
        <v>0</v>
      </c>
      <c r="F88" s="51">
        <f ca="1" t="shared" si="45"/>
        <v>0</v>
      </c>
      <c r="G88" s="51">
        <f ca="1" t="shared" si="45"/>
        <v>0</v>
      </c>
      <c r="H88" s="51">
        <f ca="1" t="shared" si="45"/>
        <v>0</v>
      </c>
      <c r="I88" s="51">
        <f ca="1" t="shared" si="45"/>
        <v>0</v>
      </c>
      <c r="J88" s="51">
        <f ca="1" t="shared" si="45"/>
        <v>0</v>
      </c>
      <c r="K88" s="51">
        <f ca="1" t="shared" si="45"/>
        <v>0</v>
      </c>
      <c r="L88" s="51">
        <f ca="1" t="shared" si="45"/>
        <v>0</v>
      </c>
      <c r="M88" s="51">
        <f ca="1" t="shared" si="45"/>
        <v>0</v>
      </c>
      <c r="N88" s="51">
        <f ca="1" t="shared" si="46"/>
        <v>0</v>
      </c>
      <c r="O88" s="51">
        <f ca="1" t="shared" si="46"/>
        <v>0</v>
      </c>
      <c r="P88" s="51">
        <f ca="1" t="shared" si="46"/>
        <v>0</v>
      </c>
      <c r="Q88" s="51">
        <f ca="1" t="shared" si="46"/>
        <v>0</v>
      </c>
      <c r="R88" s="51">
        <f ca="1" t="shared" si="46"/>
        <v>0</v>
      </c>
      <c r="S88" s="51">
        <f ca="1" t="shared" si="46"/>
        <v>0</v>
      </c>
      <c r="T88" s="51">
        <f ca="1" t="shared" si="46"/>
        <v>0</v>
      </c>
      <c r="U88" s="51">
        <f ca="1" t="shared" si="46"/>
        <v>0</v>
      </c>
      <c r="V88" s="51">
        <f ca="1" t="shared" si="46"/>
        <v>0</v>
      </c>
      <c r="W88" s="51">
        <f ca="1" t="shared" si="46"/>
        <v>0</v>
      </c>
      <c r="X88" s="51">
        <f ca="1" t="shared" si="47"/>
        <v>0</v>
      </c>
      <c r="Y88" s="51">
        <f ca="1" t="shared" si="47"/>
        <v>0</v>
      </c>
      <c r="Z88" s="51">
        <f ca="1" t="shared" si="47"/>
        <v>0</v>
      </c>
      <c r="AA88" s="51">
        <f ca="1" t="shared" si="47"/>
        <v>0</v>
      </c>
      <c r="AB88" s="51">
        <f ca="1" t="shared" si="47"/>
        <v>0</v>
      </c>
      <c r="AC88" s="51">
        <f ca="1" t="shared" si="47"/>
        <v>0</v>
      </c>
      <c r="AD88" s="51">
        <f ca="1" t="shared" si="47"/>
        <v>3.0599999999999996</v>
      </c>
      <c r="AE88" s="51">
        <f ca="1" t="shared" si="47"/>
        <v>15.299999999999999</v>
      </c>
      <c r="AF88" s="51">
        <f ca="1" t="shared" si="47"/>
        <v>30.599999999999998</v>
      </c>
      <c r="AG88" s="51">
        <f ca="1" t="shared" si="47"/>
        <v>152.99999999999997</v>
      </c>
      <c r="AH88" s="51">
        <f ca="1" t="shared" si="48"/>
        <v>305.99999999999994</v>
      </c>
      <c r="AI88" s="51">
        <f ca="1" t="shared" si="48"/>
        <v>458.99999999999994</v>
      </c>
      <c r="AJ88" s="51">
        <f ca="1" t="shared" si="48"/>
        <v>917.9999999999999</v>
      </c>
      <c r="AK88" s="51">
        <f ca="1" t="shared" si="48"/>
        <v>1468.7999999999997</v>
      </c>
      <c r="AL88" s="51">
        <f ca="1" t="shared" si="48"/>
        <v>2203.2</v>
      </c>
      <c r="AM88" s="51">
        <f ca="1" t="shared" si="48"/>
        <v>3304.7999999999997</v>
      </c>
      <c r="AN88" s="51">
        <f ca="1" t="shared" si="48"/>
        <v>4131</v>
      </c>
      <c r="AO88" s="51">
        <f ca="1" t="shared" si="48"/>
        <v>4337.549999999999</v>
      </c>
      <c r="AP88" s="51">
        <f ca="1" t="shared" si="48"/>
        <v>4554.4275</v>
      </c>
      <c r="AQ88" s="51">
        <f ca="1" t="shared" si="48"/>
        <v>4782.148875</v>
      </c>
      <c r="AR88" s="51">
        <f ca="1" t="shared" si="44"/>
        <v>5021.256318749999</v>
      </c>
      <c r="AS88" s="51">
        <f ca="1" t="shared" si="44"/>
        <v>5272.3191346875</v>
      </c>
      <c r="AT88" s="51">
        <f ca="1" t="shared" si="44"/>
        <v>5535.935091421875</v>
      </c>
      <c r="AU88" s="51">
        <f ca="1" t="shared" si="44"/>
        <v>5812.731845992969</v>
      </c>
      <c r="AV88" s="51">
        <f ca="1" t="shared" si="44"/>
        <v>6103.368438292618</v>
      </c>
      <c r="AW88" s="51">
        <f ca="1" t="shared" si="44"/>
        <v>6408.5368602072485</v>
      </c>
      <c r="AX88" s="51">
        <f ca="1" t="shared" si="44"/>
        <v>6728.9637032176115</v>
      </c>
      <c r="AY88" s="51">
        <f ca="1" t="shared" si="44"/>
        <v>6998.122251346316</v>
      </c>
    </row>
    <row r="89" spans="3:51" ht="12.75" outlineLevel="1">
      <c r="C89" s="50">
        <f t="shared" si="39"/>
        <v>24</v>
      </c>
      <c r="D89" s="51">
        <f ca="1" t="shared" si="45"/>
        <v>0</v>
      </c>
      <c r="E89" s="51">
        <f ca="1" t="shared" si="45"/>
        <v>0</v>
      </c>
      <c r="F89" s="51">
        <f ca="1" t="shared" si="45"/>
        <v>0</v>
      </c>
      <c r="G89" s="51">
        <f ca="1" t="shared" si="45"/>
        <v>0</v>
      </c>
      <c r="H89" s="51">
        <f ca="1" t="shared" si="45"/>
        <v>0</v>
      </c>
      <c r="I89" s="51">
        <f ca="1" t="shared" si="45"/>
        <v>0</v>
      </c>
      <c r="J89" s="51">
        <f ca="1" t="shared" si="45"/>
        <v>0</v>
      </c>
      <c r="K89" s="51">
        <f ca="1" t="shared" si="45"/>
        <v>0</v>
      </c>
      <c r="L89" s="51">
        <f ca="1" t="shared" si="45"/>
        <v>0</v>
      </c>
      <c r="M89" s="51">
        <f ca="1" t="shared" si="45"/>
        <v>0</v>
      </c>
      <c r="N89" s="51">
        <f ca="1" t="shared" si="46"/>
        <v>0</v>
      </c>
      <c r="O89" s="51">
        <f ca="1" t="shared" si="46"/>
        <v>0</v>
      </c>
      <c r="P89" s="51">
        <f ca="1" t="shared" si="46"/>
        <v>0</v>
      </c>
      <c r="Q89" s="51">
        <f ca="1" t="shared" si="46"/>
        <v>0</v>
      </c>
      <c r="R89" s="51">
        <f ca="1" t="shared" si="46"/>
        <v>0</v>
      </c>
      <c r="S89" s="51">
        <f ca="1" t="shared" si="46"/>
        <v>0</v>
      </c>
      <c r="T89" s="51">
        <f ca="1" t="shared" si="46"/>
        <v>0</v>
      </c>
      <c r="U89" s="51">
        <f ca="1" t="shared" si="46"/>
        <v>0</v>
      </c>
      <c r="V89" s="51">
        <f ca="1" t="shared" si="46"/>
        <v>0</v>
      </c>
      <c r="W89" s="51">
        <f ca="1" t="shared" si="46"/>
        <v>0</v>
      </c>
      <c r="X89" s="51">
        <f ca="1" t="shared" si="47"/>
        <v>0</v>
      </c>
      <c r="Y89" s="51">
        <f ca="1" t="shared" si="47"/>
        <v>0</v>
      </c>
      <c r="Z89" s="51">
        <f ca="1" t="shared" si="47"/>
        <v>0</v>
      </c>
      <c r="AA89" s="51">
        <f ca="1" t="shared" si="47"/>
        <v>0</v>
      </c>
      <c r="AB89" s="51">
        <f ca="1" t="shared" si="47"/>
        <v>0</v>
      </c>
      <c r="AC89" s="51">
        <f ca="1" t="shared" si="47"/>
        <v>0</v>
      </c>
      <c r="AD89" s="51">
        <f ca="1" t="shared" si="47"/>
        <v>0</v>
      </c>
      <c r="AE89" s="51">
        <f ca="1" t="shared" si="47"/>
        <v>3.0429999999999993</v>
      </c>
      <c r="AF89" s="51">
        <f ca="1" t="shared" si="47"/>
        <v>15.214999999999998</v>
      </c>
      <c r="AG89" s="51">
        <f ca="1" t="shared" si="47"/>
        <v>30.429999999999996</v>
      </c>
      <c r="AH89" s="51">
        <f ca="1" t="shared" si="48"/>
        <v>152.14999999999998</v>
      </c>
      <c r="AI89" s="51">
        <f ca="1" t="shared" si="48"/>
        <v>304.29999999999995</v>
      </c>
      <c r="AJ89" s="51">
        <f ca="1" t="shared" si="48"/>
        <v>456.44999999999993</v>
      </c>
      <c r="AK89" s="51">
        <f ca="1" t="shared" si="48"/>
        <v>912.8999999999999</v>
      </c>
      <c r="AL89" s="51">
        <f ca="1" t="shared" si="48"/>
        <v>1460.6399999999999</v>
      </c>
      <c r="AM89" s="51">
        <f ca="1" t="shared" si="48"/>
        <v>2190.96</v>
      </c>
      <c r="AN89" s="51">
        <f ca="1" t="shared" si="48"/>
        <v>3286.4399999999996</v>
      </c>
      <c r="AO89" s="51">
        <f ca="1" t="shared" si="48"/>
        <v>4108.049999999999</v>
      </c>
      <c r="AP89" s="51">
        <f ca="1" t="shared" si="48"/>
        <v>4313.452499999999</v>
      </c>
      <c r="AQ89" s="51">
        <f ca="1" t="shared" si="48"/>
        <v>4529.125125</v>
      </c>
      <c r="AR89" s="51">
        <f ca="1" t="shared" si="44"/>
        <v>4755.581381249999</v>
      </c>
      <c r="AS89" s="51">
        <f ca="1" t="shared" si="44"/>
        <v>4993.3604503125</v>
      </c>
      <c r="AT89" s="51">
        <f ca="1" t="shared" si="44"/>
        <v>5243.028472828125</v>
      </c>
      <c r="AU89" s="51">
        <f ca="1" t="shared" si="44"/>
        <v>5505.179896469531</v>
      </c>
      <c r="AV89" s="51">
        <f ca="1" t="shared" si="44"/>
        <v>5780.438891293008</v>
      </c>
      <c r="AW89" s="51">
        <f ca="1" t="shared" si="44"/>
        <v>6069.460835857658</v>
      </c>
      <c r="AX89" s="51">
        <f ca="1" t="shared" si="44"/>
        <v>6372.933877650543</v>
      </c>
      <c r="AY89" s="51">
        <f ca="1" t="shared" si="44"/>
        <v>6691.58057153307</v>
      </c>
    </row>
    <row r="90" spans="3:51" ht="12.75" outlineLevel="1">
      <c r="C90" s="50">
        <f t="shared" si="39"/>
        <v>25</v>
      </c>
      <c r="D90" s="51">
        <f ca="1" t="shared" si="45"/>
        <v>0</v>
      </c>
      <c r="E90" s="51">
        <f ca="1" t="shared" si="45"/>
        <v>0</v>
      </c>
      <c r="F90" s="51">
        <f ca="1" t="shared" si="45"/>
        <v>0</v>
      </c>
      <c r="G90" s="51">
        <f ca="1" t="shared" si="45"/>
        <v>0</v>
      </c>
      <c r="H90" s="51">
        <f ca="1" t="shared" si="45"/>
        <v>0</v>
      </c>
      <c r="I90" s="51">
        <f ca="1" t="shared" si="45"/>
        <v>0</v>
      </c>
      <c r="J90" s="51">
        <f ca="1" t="shared" si="45"/>
        <v>0</v>
      </c>
      <c r="K90" s="51">
        <f ca="1" t="shared" si="45"/>
        <v>0</v>
      </c>
      <c r="L90" s="51">
        <f ca="1" t="shared" si="45"/>
        <v>0</v>
      </c>
      <c r="M90" s="51">
        <f ca="1" t="shared" si="45"/>
        <v>0</v>
      </c>
      <c r="N90" s="51">
        <f ca="1" t="shared" si="46"/>
        <v>0</v>
      </c>
      <c r="O90" s="51">
        <f ca="1" t="shared" si="46"/>
        <v>0</v>
      </c>
      <c r="P90" s="51">
        <f ca="1" t="shared" si="46"/>
        <v>0</v>
      </c>
      <c r="Q90" s="51">
        <f ca="1" t="shared" si="46"/>
        <v>0</v>
      </c>
      <c r="R90" s="51">
        <f ca="1" t="shared" si="46"/>
        <v>0</v>
      </c>
      <c r="S90" s="51">
        <f ca="1" t="shared" si="46"/>
        <v>0</v>
      </c>
      <c r="T90" s="51">
        <f ca="1" t="shared" si="46"/>
        <v>0</v>
      </c>
      <c r="U90" s="51">
        <f ca="1" t="shared" si="46"/>
        <v>0</v>
      </c>
      <c r="V90" s="51">
        <f ca="1" t="shared" si="46"/>
        <v>0</v>
      </c>
      <c r="W90" s="51">
        <f ca="1" t="shared" si="46"/>
        <v>0</v>
      </c>
      <c r="X90" s="51">
        <f ca="1" t="shared" si="47"/>
        <v>0</v>
      </c>
      <c r="Y90" s="51">
        <f ca="1" t="shared" si="47"/>
        <v>0</v>
      </c>
      <c r="Z90" s="51">
        <f ca="1" t="shared" si="47"/>
        <v>0</v>
      </c>
      <c r="AA90" s="51">
        <f ca="1" t="shared" si="47"/>
        <v>0</v>
      </c>
      <c r="AB90" s="51">
        <f ca="1" t="shared" si="47"/>
        <v>0</v>
      </c>
      <c r="AC90" s="51">
        <f ca="1" t="shared" si="47"/>
        <v>0</v>
      </c>
      <c r="AD90" s="51">
        <f ca="1" t="shared" si="47"/>
        <v>0</v>
      </c>
      <c r="AE90" s="51">
        <f ca="1" t="shared" si="47"/>
        <v>0</v>
      </c>
      <c r="AF90" s="51">
        <f ca="1" t="shared" si="47"/>
        <v>3.026</v>
      </c>
      <c r="AG90" s="51">
        <f ca="1" t="shared" si="47"/>
        <v>15.129999999999999</v>
      </c>
      <c r="AH90" s="51">
        <f ca="1" t="shared" si="48"/>
        <v>30.259999999999998</v>
      </c>
      <c r="AI90" s="51">
        <f ca="1" t="shared" si="48"/>
        <v>151.29999999999998</v>
      </c>
      <c r="AJ90" s="51">
        <f ca="1" t="shared" si="48"/>
        <v>302.59999999999997</v>
      </c>
      <c r="AK90" s="51">
        <f ca="1" t="shared" si="48"/>
        <v>453.9</v>
      </c>
      <c r="AL90" s="51">
        <f ca="1" t="shared" si="48"/>
        <v>907.8</v>
      </c>
      <c r="AM90" s="51">
        <f ca="1" t="shared" si="48"/>
        <v>1452.4799999999998</v>
      </c>
      <c r="AN90" s="51">
        <f ca="1" t="shared" si="48"/>
        <v>2178.72</v>
      </c>
      <c r="AO90" s="51">
        <f ca="1" t="shared" si="48"/>
        <v>3268.0799999999995</v>
      </c>
      <c r="AP90" s="51">
        <f ca="1" t="shared" si="48"/>
        <v>4085.0999999999995</v>
      </c>
      <c r="AQ90" s="51">
        <f ca="1" t="shared" si="48"/>
        <v>4289.355</v>
      </c>
      <c r="AR90" s="51">
        <f ca="1" t="shared" si="44"/>
        <v>4503.822749999999</v>
      </c>
      <c r="AS90" s="51">
        <f ca="1" t="shared" si="44"/>
        <v>4729.013887499999</v>
      </c>
      <c r="AT90" s="51">
        <f ca="1" t="shared" si="44"/>
        <v>4965.464581874999</v>
      </c>
      <c r="AU90" s="51">
        <f ca="1" t="shared" si="44"/>
        <v>5213.73781096875</v>
      </c>
      <c r="AV90" s="51">
        <f ca="1" t="shared" si="44"/>
        <v>5474.424701517188</v>
      </c>
      <c r="AW90" s="51">
        <f ca="1" t="shared" si="44"/>
        <v>5748.145936593047</v>
      </c>
      <c r="AX90" s="51">
        <f ca="1" t="shared" si="44"/>
        <v>6035.553233422699</v>
      </c>
      <c r="AY90" s="51">
        <f ca="1" t="shared" si="44"/>
        <v>6337.330895093835</v>
      </c>
    </row>
    <row r="91" spans="3:51" ht="12.75" outlineLevel="1">
      <c r="C91" s="50">
        <f t="shared" si="39"/>
        <v>26</v>
      </c>
      <c r="D91" s="51">
        <f ca="1" t="shared" si="45"/>
        <v>0</v>
      </c>
      <c r="E91" s="51">
        <f ca="1" t="shared" si="45"/>
        <v>0</v>
      </c>
      <c r="F91" s="51">
        <f ca="1" t="shared" si="45"/>
        <v>0</v>
      </c>
      <c r="G91" s="51">
        <f ca="1" t="shared" si="45"/>
        <v>0</v>
      </c>
      <c r="H91" s="51">
        <f ca="1" t="shared" si="45"/>
        <v>0</v>
      </c>
      <c r="I91" s="51">
        <f ca="1" t="shared" si="45"/>
        <v>0</v>
      </c>
      <c r="J91" s="51">
        <f ca="1" t="shared" si="45"/>
        <v>0</v>
      </c>
      <c r="K91" s="51">
        <f ca="1" t="shared" si="45"/>
        <v>0</v>
      </c>
      <c r="L91" s="51">
        <f ca="1" t="shared" si="45"/>
        <v>0</v>
      </c>
      <c r="M91" s="51">
        <f ca="1" t="shared" si="45"/>
        <v>0</v>
      </c>
      <c r="N91" s="51">
        <f ca="1" t="shared" si="46"/>
        <v>0</v>
      </c>
      <c r="O91" s="51">
        <f ca="1" t="shared" si="46"/>
        <v>0</v>
      </c>
      <c r="P91" s="51">
        <f ca="1" t="shared" si="46"/>
        <v>0</v>
      </c>
      <c r="Q91" s="51">
        <f ca="1" t="shared" si="46"/>
        <v>0</v>
      </c>
      <c r="R91" s="51">
        <f ca="1" t="shared" si="46"/>
        <v>0</v>
      </c>
      <c r="S91" s="51">
        <f ca="1" t="shared" si="46"/>
        <v>0</v>
      </c>
      <c r="T91" s="51">
        <f ca="1" t="shared" si="46"/>
        <v>0</v>
      </c>
      <c r="U91" s="51">
        <f ca="1" t="shared" si="46"/>
        <v>0</v>
      </c>
      <c r="V91" s="51">
        <f ca="1" t="shared" si="46"/>
        <v>0</v>
      </c>
      <c r="W91" s="51">
        <f ca="1" t="shared" si="46"/>
        <v>0</v>
      </c>
      <c r="X91" s="51">
        <f ca="1" t="shared" si="47"/>
        <v>0</v>
      </c>
      <c r="Y91" s="51">
        <f ca="1" t="shared" si="47"/>
        <v>0</v>
      </c>
      <c r="Z91" s="51">
        <f ca="1" t="shared" si="47"/>
        <v>0</v>
      </c>
      <c r="AA91" s="51">
        <f ca="1" t="shared" si="47"/>
        <v>0</v>
      </c>
      <c r="AB91" s="51">
        <f ca="1" t="shared" si="47"/>
        <v>0</v>
      </c>
      <c r="AC91" s="51">
        <f ca="1" t="shared" si="47"/>
        <v>0</v>
      </c>
      <c r="AD91" s="51">
        <f ca="1" t="shared" si="47"/>
        <v>0</v>
      </c>
      <c r="AE91" s="51">
        <f ca="1" t="shared" si="47"/>
        <v>0</v>
      </c>
      <c r="AF91" s="51">
        <f ca="1" t="shared" si="47"/>
        <v>0</v>
      </c>
      <c r="AG91" s="51">
        <f ca="1" t="shared" si="47"/>
        <v>3.0089999999999995</v>
      </c>
      <c r="AH91" s="51">
        <f ca="1" t="shared" si="48"/>
        <v>15.044999999999998</v>
      </c>
      <c r="AI91" s="51">
        <f ca="1" t="shared" si="48"/>
        <v>30.089999999999996</v>
      </c>
      <c r="AJ91" s="51">
        <f ca="1" t="shared" si="48"/>
        <v>150.44999999999996</v>
      </c>
      <c r="AK91" s="51">
        <f ca="1" t="shared" si="48"/>
        <v>300.8999999999999</v>
      </c>
      <c r="AL91" s="51">
        <f ca="1" t="shared" si="48"/>
        <v>451.34999999999997</v>
      </c>
      <c r="AM91" s="51">
        <f ca="1" t="shared" si="48"/>
        <v>902.6999999999999</v>
      </c>
      <c r="AN91" s="51">
        <f ca="1" t="shared" si="48"/>
        <v>1444.3199999999997</v>
      </c>
      <c r="AO91" s="51">
        <f ca="1" t="shared" si="48"/>
        <v>2166.48</v>
      </c>
      <c r="AP91" s="51">
        <f ca="1" t="shared" si="48"/>
        <v>3249.72</v>
      </c>
      <c r="AQ91" s="51">
        <f ca="1" t="shared" si="48"/>
        <v>4062.1499999999996</v>
      </c>
      <c r="AR91" s="51">
        <f ca="1" t="shared" si="44"/>
        <v>4265.2575</v>
      </c>
      <c r="AS91" s="51">
        <f ca="1" t="shared" si="44"/>
        <v>4478.520374999999</v>
      </c>
      <c r="AT91" s="51">
        <f ca="1" t="shared" si="44"/>
        <v>4702.4463937499995</v>
      </c>
      <c r="AU91" s="51">
        <f ca="1" t="shared" si="44"/>
        <v>4937.568713437499</v>
      </c>
      <c r="AV91" s="51">
        <f ca="1" t="shared" si="44"/>
        <v>5184.447149109375</v>
      </c>
      <c r="AW91" s="51">
        <f ca="1" t="shared" si="44"/>
        <v>5443.669506564844</v>
      </c>
      <c r="AX91" s="51">
        <f ca="1" t="shared" si="44"/>
        <v>5715.852981893086</v>
      </c>
      <c r="AY91" s="51">
        <f ca="1" t="shared" si="44"/>
        <v>6001.64563098774</v>
      </c>
    </row>
    <row r="92" spans="3:51" ht="12.75" outlineLevel="1">
      <c r="C92" s="50">
        <f t="shared" si="39"/>
        <v>27</v>
      </c>
      <c r="D92" s="51">
        <f ca="1" t="shared" si="45"/>
        <v>0</v>
      </c>
      <c r="E92" s="51">
        <f ca="1" t="shared" si="45"/>
        <v>0</v>
      </c>
      <c r="F92" s="51">
        <f ca="1" t="shared" si="45"/>
        <v>0</v>
      </c>
      <c r="G92" s="51">
        <f ca="1" t="shared" si="45"/>
        <v>0</v>
      </c>
      <c r="H92" s="51">
        <f ca="1" t="shared" si="45"/>
        <v>0</v>
      </c>
      <c r="I92" s="51">
        <f ca="1" t="shared" si="45"/>
        <v>0</v>
      </c>
      <c r="J92" s="51">
        <f ca="1" t="shared" si="45"/>
        <v>0</v>
      </c>
      <c r="K92" s="51">
        <f ca="1" t="shared" si="45"/>
        <v>0</v>
      </c>
      <c r="L92" s="51">
        <f ca="1" t="shared" si="45"/>
        <v>0</v>
      </c>
      <c r="M92" s="51">
        <f ca="1" t="shared" si="45"/>
        <v>0</v>
      </c>
      <c r="N92" s="51">
        <f ca="1" t="shared" si="46"/>
        <v>0</v>
      </c>
      <c r="O92" s="51">
        <f ca="1" t="shared" si="46"/>
        <v>0</v>
      </c>
      <c r="P92" s="51">
        <f ca="1" t="shared" si="46"/>
        <v>0</v>
      </c>
      <c r="Q92" s="51">
        <f ca="1" t="shared" si="46"/>
        <v>0</v>
      </c>
      <c r="R92" s="51">
        <f ca="1" t="shared" si="46"/>
        <v>0</v>
      </c>
      <c r="S92" s="51">
        <f ca="1" t="shared" si="46"/>
        <v>0</v>
      </c>
      <c r="T92" s="51">
        <f ca="1" t="shared" si="46"/>
        <v>0</v>
      </c>
      <c r="U92" s="51">
        <f ca="1" t="shared" si="46"/>
        <v>0</v>
      </c>
      <c r="V92" s="51">
        <f ca="1" t="shared" si="46"/>
        <v>0</v>
      </c>
      <c r="W92" s="51">
        <f ca="1" t="shared" si="46"/>
        <v>0</v>
      </c>
      <c r="X92" s="51">
        <f ca="1" t="shared" si="47"/>
        <v>0</v>
      </c>
      <c r="Y92" s="51">
        <f ca="1" t="shared" si="47"/>
        <v>0</v>
      </c>
      <c r="Z92" s="51">
        <f ca="1" t="shared" si="47"/>
        <v>0</v>
      </c>
      <c r="AA92" s="51">
        <f ca="1" t="shared" si="47"/>
        <v>0</v>
      </c>
      <c r="AB92" s="51">
        <f ca="1" t="shared" si="47"/>
        <v>0</v>
      </c>
      <c r="AC92" s="51">
        <f ca="1" t="shared" si="47"/>
        <v>0</v>
      </c>
      <c r="AD92" s="51">
        <f ca="1" t="shared" si="47"/>
        <v>0</v>
      </c>
      <c r="AE92" s="51">
        <f ca="1" t="shared" si="47"/>
        <v>0</v>
      </c>
      <c r="AF92" s="51">
        <f ca="1" t="shared" si="47"/>
        <v>0</v>
      </c>
      <c r="AG92" s="51">
        <f ca="1" t="shared" si="47"/>
        <v>0</v>
      </c>
      <c r="AH92" s="51">
        <f ca="1" t="shared" si="48"/>
        <v>2.992</v>
      </c>
      <c r="AI92" s="51">
        <f ca="1" t="shared" si="48"/>
        <v>14.959999999999999</v>
      </c>
      <c r="AJ92" s="51">
        <f ca="1" t="shared" si="48"/>
        <v>29.919999999999998</v>
      </c>
      <c r="AK92" s="51">
        <f ca="1" t="shared" si="48"/>
        <v>149.59999999999997</v>
      </c>
      <c r="AL92" s="51">
        <f ca="1" t="shared" si="48"/>
        <v>299.19999999999993</v>
      </c>
      <c r="AM92" s="51">
        <f ca="1" t="shared" si="48"/>
        <v>448.79999999999995</v>
      </c>
      <c r="AN92" s="51">
        <f ca="1" t="shared" si="48"/>
        <v>897.5999999999999</v>
      </c>
      <c r="AO92" s="51">
        <f ca="1" t="shared" si="48"/>
        <v>1436.1599999999999</v>
      </c>
      <c r="AP92" s="51">
        <f ca="1" t="shared" si="48"/>
        <v>2154.2399999999993</v>
      </c>
      <c r="AQ92" s="51">
        <f ca="1" t="shared" si="48"/>
        <v>3231.3599999999997</v>
      </c>
      <c r="AR92" s="51">
        <f ca="1" t="shared" si="44"/>
        <v>4039.2</v>
      </c>
      <c r="AS92" s="51">
        <f ca="1" t="shared" si="44"/>
        <v>4241.16</v>
      </c>
      <c r="AT92" s="51">
        <f ca="1" t="shared" si="44"/>
        <v>4453.217999999999</v>
      </c>
      <c r="AU92" s="51">
        <f ca="1" t="shared" si="44"/>
        <v>4675.8789</v>
      </c>
      <c r="AV92" s="51">
        <f ca="1" t="shared" si="44"/>
        <v>4909.672844999999</v>
      </c>
      <c r="AW92" s="51">
        <f ca="1" t="shared" si="44"/>
        <v>5155.15648725</v>
      </c>
      <c r="AX92" s="51">
        <f ca="1" t="shared" si="44"/>
        <v>5412.9143116125</v>
      </c>
      <c r="AY92" s="51">
        <f ca="1" t="shared" si="44"/>
        <v>5683.560027193125</v>
      </c>
    </row>
    <row r="93" spans="3:51" ht="12.75" outlineLevel="1">
      <c r="C93" s="50">
        <f t="shared" si="39"/>
        <v>28</v>
      </c>
      <c r="D93" s="51">
        <f ca="1" t="shared" si="45"/>
        <v>0</v>
      </c>
      <c r="E93" s="51">
        <f ca="1" t="shared" si="45"/>
        <v>0</v>
      </c>
      <c r="F93" s="51">
        <f ca="1" t="shared" si="45"/>
        <v>0</v>
      </c>
      <c r="G93" s="51">
        <f ca="1" t="shared" si="45"/>
        <v>0</v>
      </c>
      <c r="H93" s="51">
        <f ca="1" t="shared" si="45"/>
        <v>0</v>
      </c>
      <c r="I93" s="51">
        <f ca="1" t="shared" si="45"/>
        <v>0</v>
      </c>
      <c r="J93" s="51">
        <f ca="1" t="shared" si="45"/>
        <v>0</v>
      </c>
      <c r="K93" s="51">
        <f ca="1" t="shared" si="45"/>
        <v>0</v>
      </c>
      <c r="L93" s="51">
        <f ca="1" t="shared" si="45"/>
        <v>0</v>
      </c>
      <c r="M93" s="51">
        <f ca="1" t="shared" si="45"/>
        <v>0</v>
      </c>
      <c r="N93" s="51">
        <f ca="1" t="shared" si="46"/>
        <v>0</v>
      </c>
      <c r="O93" s="51">
        <f ca="1" t="shared" si="46"/>
        <v>0</v>
      </c>
      <c r="P93" s="51">
        <f ca="1" t="shared" si="46"/>
        <v>0</v>
      </c>
      <c r="Q93" s="51">
        <f ca="1" t="shared" si="46"/>
        <v>0</v>
      </c>
      <c r="R93" s="51">
        <f ca="1" t="shared" si="46"/>
        <v>0</v>
      </c>
      <c r="S93" s="51">
        <f ca="1" t="shared" si="46"/>
        <v>0</v>
      </c>
      <c r="T93" s="51">
        <f ca="1" t="shared" si="46"/>
        <v>0</v>
      </c>
      <c r="U93" s="51">
        <f ca="1" t="shared" si="46"/>
        <v>0</v>
      </c>
      <c r="V93" s="51">
        <f ca="1" t="shared" si="46"/>
        <v>0</v>
      </c>
      <c r="W93" s="51">
        <f ca="1" t="shared" si="46"/>
        <v>0</v>
      </c>
      <c r="X93" s="51">
        <f ca="1" t="shared" si="47"/>
        <v>0</v>
      </c>
      <c r="Y93" s="51">
        <f ca="1" t="shared" si="47"/>
        <v>0</v>
      </c>
      <c r="Z93" s="51">
        <f ca="1" t="shared" si="47"/>
        <v>0</v>
      </c>
      <c r="AA93" s="51">
        <f ca="1" t="shared" si="47"/>
        <v>0</v>
      </c>
      <c r="AB93" s="51">
        <f ca="1" t="shared" si="47"/>
        <v>0</v>
      </c>
      <c r="AC93" s="51">
        <f ca="1" t="shared" si="47"/>
        <v>0</v>
      </c>
      <c r="AD93" s="51">
        <f ca="1" t="shared" si="47"/>
        <v>0</v>
      </c>
      <c r="AE93" s="51">
        <f ca="1" t="shared" si="47"/>
        <v>0</v>
      </c>
      <c r="AF93" s="51">
        <f ca="1" t="shared" si="47"/>
        <v>0</v>
      </c>
      <c r="AG93" s="51">
        <f ca="1" t="shared" si="47"/>
        <v>0</v>
      </c>
      <c r="AH93" s="51">
        <f ca="1" t="shared" si="48"/>
        <v>0</v>
      </c>
      <c r="AI93" s="51">
        <f ca="1" t="shared" si="48"/>
        <v>2.9749999999999996</v>
      </c>
      <c r="AJ93" s="51">
        <f ca="1" t="shared" si="48"/>
        <v>14.874999999999998</v>
      </c>
      <c r="AK93" s="51">
        <f ca="1" t="shared" si="48"/>
        <v>29.749999999999996</v>
      </c>
      <c r="AL93" s="51">
        <f ca="1" t="shared" si="48"/>
        <v>148.74999999999997</v>
      </c>
      <c r="AM93" s="51">
        <f ca="1" t="shared" si="48"/>
        <v>297.49999999999994</v>
      </c>
      <c r="AN93" s="51">
        <f ca="1" t="shared" si="48"/>
        <v>446.24999999999994</v>
      </c>
      <c r="AO93" s="51">
        <f ca="1" t="shared" si="48"/>
        <v>892.4999999999999</v>
      </c>
      <c r="AP93" s="51">
        <f ca="1" t="shared" si="48"/>
        <v>1427.9999999999998</v>
      </c>
      <c r="AQ93" s="51">
        <f ca="1" t="shared" si="48"/>
        <v>2141.9999999999995</v>
      </c>
      <c r="AR93" s="51">
        <f ca="1" t="shared" si="44"/>
        <v>3212.9999999999995</v>
      </c>
      <c r="AS93" s="51">
        <f ca="1" t="shared" si="44"/>
        <v>4016.2499999999995</v>
      </c>
      <c r="AT93" s="51">
        <f ca="1" t="shared" si="44"/>
        <v>4217.062499999999</v>
      </c>
      <c r="AU93" s="51">
        <f ca="1" t="shared" si="44"/>
        <v>4427.915624999999</v>
      </c>
      <c r="AV93" s="51">
        <f ca="1" t="shared" si="44"/>
        <v>4649.311406249999</v>
      </c>
      <c r="AW93" s="51">
        <f ca="1" t="shared" si="44"/>
        <v>4881.776976562499</v>
      </c>
      <c r="AX93" s="51">
        <f ca="1" t="shared" si="44"/>
        <v>5125.865825390624</v>
      </c>
      <c r="AY93" s="51">
        <f ca="1" t="shared" si="44"/>
        <v>5382.159116660156</v>
      </c>
    </row>
    <row r="94" spans="3:51" ht="12.75" outlineLevel="1">
      <c r="C94" s="50">
        <f t="shared" si="39"/>
        <v>29</v>
      </c>
      <c r="D94" s="51">
        <f ca="1" t="shared" si="45"/>
        <v>0</v>
      </c>
      <c r="E94" s="51">
        <f ca="1" t="shared" si="45"/>
        <v>0</v>
      </c>
      <c r="F94" s="51">
        <f ca="1" t="shared" si="45"/>
        <v>0</v>
      </c>
      <c r="G94" s="51">
        <f ca="1" t="shared" si="45"/>
        <v>0</v>
      </c>
      <c r="H94" s="51">
        <f ca="1" t="shared" si="45"/>
        <v>0</v>
      </c>
      <c r="I94" s="51">
        <f ca="1" t="shared" si="45"/>
        <v>0</v>
      </c>
      <c r="J94" s="51">
        <f ca="1" t="shared" si="45"/>
        <v>0</v>
      </c>
      <c r="K94" s="51">
        <f ca="1" t="shared" si="45"/>
        <v>0</v>
      </c>
      <c r="L94" s="51">
        <f ca="1" t="shared" si="45"/>
        <v>0</v>
      </c>
      <c r="M94" s="51">
        <f ca="1" t="shared" si="45"/>
        <v>0</v>
      </c>
      <c r="N94" s="51">
        <f ca="1" t="shared" si="46"/>
        <v>0</v>
      </c>
      <c r="O94" s="51">
        <f ca="1" t="shared" si="46"/>
        <v>0</v>
      </c>
      <c r="P94" s="51">
        <f ca="1" t="shared" si="46"/>
        <v>0</v>
      </c>
      <c r="Q94" s="51">
        <f ca="1" t="shared" si="46"/>
        <v>0</v>
      </c>
      <c r="R94" s="51">
        <f ca="1" t="shared" si="46"/>
        <v>0</v>
      </c>
      <c r="S94" s="51">
        <f ca="1" t="shared" si="46"/>
        <v>0</v>
      </c>
      <c r="T94" s="51">
        <f ca="1" t="shared" si="46"/>
        <v>0</v>
      </c>
      <c r="U94" s="51">
        <f ca="1" t="shared" si="46"/>
        <v>0</v>
      </c>
      <c r="V94" s="51">
        <f ca="1" t="shared" si="46"/>
        <v>0</v>
      </c>
      <c r="W94" s="51">
        <f ca="1" t="shared" si="46"/>
        <v>0</v>
      </c>
      <c r="X94" s="51">
        <f ca="1" t="shared" si="47"/>
        <v>0</v>
      </c>
      <c r="Y94" s="51">
        <f ca="1" t="shared" si="47"/>
        <v>0</v>
      </c>
      <c r="Z94" s="51">
        <f ca="1" t="shared" si="47"/>
        <v>0</v>
      </c>
      <c r="AA94" s="51">
        <f ca="1" t="shared" si="47"/>
        <v>0</v>
      </c>
      <c r="AB94" s="51">
        <f ca="1" t="shared" si="47"/>
        <v>0</v>
      </c>
      <c r="AC94" s="51">
        <f ca="1" t="shared" si="47"/>
        <v>0</v>
      </c>
      <c r="AD94" s="51">
        <f ca="1" t="shared" si="47"/>
        <v>0</v>
      </c>
      <c r="AE94" s="51">
        <f ca="1" t="shared" si="47"/>
        <v>0</v>
      </c>
      <c r="AF94" s="51">
        <f ca="1" t="shared" si="47"/>
        <v>0</v>
      </c>
      <c r="AG94" s="51">
        <f ca="1" t="shared" si="47"/>
        <v>0</v>
      </c>
      <c r="AH94" s="51">
        <f ca="1" t="shared" si="48"/>
        <v>0</v>
      </c>
      <c r="AI94" s="51">
        <f ca="1" t="shared" si="48"/>
        <v>0</v>
      </c>
      <c r="AJ94" s="51">
        <f ca="1" t="shared" si="48"/>
        <v>2.9579999999999993</v>
      </c>
      <c r="AK94" s="51">
        <f ca="1" t="shared" si="48"/>
        <v>14.79</v>
      </c>
      <c r="AL94" s="51">
        <f ca="1" t="shared" si="48"/>
        <v>29.58</v>
      </c>
      <c r="AM94" s="51">
        <f ca="1" t="shared" si="48"/>
        <v>147.89999999999998</v>
      </c>
      <c r="AN94" s="51">
        <f ca="1" t="shared" si="48"/>
        <v>295.79999999999995</v>
      </c>
      <c r="AO94" s="51">
        <f ca="1" t="shared" si="48"/>
        <v>443.69999999999993</v>
      </c>
      <c r="AP94" s="51">
        <f ca="1" t="shared" si="48"/>
        <v>887.3999999999999</v>
      </c>
      <c r="AQ94" s="51">
        <f ca="1" t="shared" si="48"/>
        <v>1419.8399999999997</v>
      </c>
      <c r="AR94" s="51">
        <f ca="1" t="shared" si="44"/>
        <v>2129.7599999999993</v>
      </c>
      <c r="AS94" s="51">
        <f ca="1" t="shared" si="44"/>
        <v>3194.6399999999994</v>
      </c>
      <c r="AT94" s="51">
        <f ca="1" t="shared" si="44"/>
        <v>3993.2999999999997</v>
      </c>
      <c r="AU94" s="51">
        <f ca="1" t="shared" si="44"/>
        <v>4192.964999999999</v>
      </c>
      <c r="AV94" s="51">
        <f ca="1" t="shared" si="44"/>
        <v>4402.613249999999</v>
      </c>
      <c r="AW94" s="51">
        <f ca="1" t="shared" si="44"/>
        <v>4622.743912499999</v>
      </c>
      <c r="AX94" s="51">
        <f ca="1" t="shared" si="44"/>
        <v>4853.881108125</v>
      </c>
      <c r="AY94" s="51">
        <f ca="1" t="shared" si="44"/>
        <v>5096.57516353125</v>
      </c>
    </row>
    <row r="95" spans="3:51" ht="12.75" outlineLevel="1">
      <c r="C95" s="50">
        <f t="shared" si="39"/>
        <v>30</v>
      </c>
      <c r="D95" s="51">
        <f ca="1" t="shared" si="45"/>
        <v>0</v>
      </c>
      <c r="E95" s="51">
        <f ca="1" t="shared" si="45"/>
        <v>0</v>
      </c>
      <c r="F95" s="51">
        <f ca="1" t="shared" si="45"/>
        <v>0</v>
      </c>
      <c r="G95" s="51">
        <f ca="1" t="shared" si="45"/>
        <v>0</v>
      </c>
      <c r="H95" s="51">
        <f ca="1" t="shared" si="45"/>
        <v>0</v>
      </c>
      <c r="I95" s="51">
        <f ca="1" t="shared" si="45"/>
        <v>0</v>
      </c>
      <c r="J95" s="51">
        <f ca="1" t="shared" si="45"/>
        <v>0</v>
      </c>
      <c r="K95" s="51">
        <f ca="1" t="shared" si="45"/>
        <v>0</v>
      </c>
      <c r="L95" s="51">
        <f ca="1" t="shared" si="45"/>
        <v>0</v>
      </c>
      <c r="M95" s="51">
        <f ca="1" t="shared" si="45"/>
        <v>0</v>
      </c>
      <c r="N95" s="51">
        <f ca="1" t="shared" si="46"/>
        <v>0</v>
      </c>
      <c r="O95" s="51">
        <f ca="1" t="shared" si="46"/>
        <v>0</v>
      </c>
      <c r="P95" s="51">
        <f ca="1" t="shared" si="46"/>
        <v>0</v>
      </c>
      <c r="Q95" s="51">
        <f ca="1" t="shared" si="46"/>
        <v>0</v>
      </c>
      <c r="R95" s="51">
        <f ca="1" t="shared" si="46"/>
        <v>0</v>
      </c>
      <c r="S95" s="51">
        <f ca="1" t="shared" si="46"/>
        <v>0</v>
      </c>
      <c r="T95" s="51">
        <f ca="1" t="shared" si="46"/>
        <v>0</v>
      </c>
      <c r="U95" s="51">
        <f ca="1" t="shared" si="46"/>
        <v>0</v>
      </c>
      <c r="V95" s="51">
        <f ca="1" t="shared" si="46"/>
        <v>0</v>
      </c>
      <c r="W95" s="51">
        <f ca="1" t="shared" si="46"/>
        <v>0</v>
      </c>
      <c r="X95" s="51">
        <f ca="1" t="shared" si="47"/>
        <v>0</v>
      </c>
      <c r="Y95" s="51">
        <f ca="1" t="shared" si="47"/>
        <v>0</v>
      </c>
      <c r="Z95" s="51">
        <f ca="1" t="shared" si="47"/>
        <v>0</v>
      </c>
      <c r="AA95" s="51">
        <f ca="1" t="shared" si="47"/>
        <v>0</v>
      </c>
      <c r="AB95" s="51">
        <f ca="1" t="shared" si="47"/>
        <v>0</v>
      </c>
      <c r="AC95" s="51">
        <f ca="1" t="shared" si="47"/>
        <v>0</v>
      </c>
      <c r="AD95" s="51">
        <f ca="1" t="shared" si="47"/>
        <v>0</v>
      </c>
      <c r="AE95" s="51">
        <f ca="1" t="shared" si="47"/>
        <v>0</v>
      </c>
      <c r="AF95" s="51">
        <f ca="1" t="shared" si="47"/>
        <v>0</v>
      </c>
      <c r="AG95" s="51">
        <f ca="1" t="shared" si="47"/>
        <v>0</v>
      </c>
      <c r="AH95" s="51">
        <f ca="1" t="shared" si="48"/>
        <v>0</v>
      </c>
      <c r="AI95" s="51">
        <f ca="1" t="shared" si="48"/>
        <v>0</v>
      </c>
      <c r="AJ95" s="51">
        <f ca="1" t="shared" si="48"/>
        <v>0</v>
      </c>
      <c r="AK95" s="51">
        <f ca="1" t="shared" si="48"/>
        <v>2.941</v>
      </c>
      <c r="AL95" s="51">
        <f ca="1" t="shared" si="48"/>
        <v>14.704999999999998</v>
      </c>
      <c r="AM95" s="51">
        <f ca="1" t="shared" si="48"/>
        <v>29.409999999999997</v>
      </c>
      <c r="AN95" s="51">
        <f ca="1" t="shared" si="48"/>
        <v>147.04999999999998</v>
      </c>
      <c r="AO95" s="51">
        <f ca="1" t="shared" si="48"/>
        <v>294.09999999999997</v>
      </c>
      <c r="AP95" s="51">
        <f ca="1" t="shared" si="48"/>
        <v>441.15</v>
      </c>
      <c r="AQ95" s="51">
        <f ca="1" t="shared" si="48"/>
        <v>882.3</v>
      </c>
      <c r="AR95" s="51">
        <f ca="1" t="shared" si="44"/>
        <v>1411.6799999999998</v>
      </c>
      <c r="AS95" s="51">
        <f ca="1" t="shared" si="44"/>
        <v>2117.5199999999995</v>
      </c>
      <c r="AT95" s="51">
        <f ca="1" t="shared" si="44"/>
        <v>3176.2799999999997</v>
      </c>
      <c r="AU95" s="51">
        <f ca="1" t="shared" si="44"/>
        <v>3970.349999999999</v>
      </c>
      <c r="AV95" s="51">
        <f ca="1" t="shared" si="44"/>
        <v>4168.867499999999</v>
      </c>
      <c r="AW95" s="51">
        <f ca="1" t="shared" si="44"/>
        <v>4377.310874999999</v>
      </c>
      <c r="AX95" s="51">
        <f ca="1" t="shared" si="44"/>
        <v>4596.176418749999</v>
      </c>
      <c r="AY95" s="51">
        <f ca="1" t="shared" si="44"/>
        <v>4825.985239687499</v>
      </c>
    </row>
    <row r="96" spans="3:51" ht="12.75" outlineLevel="1">
      <c r="C96" s="50">
        <f t="shared" si="39"/>
        <v>31</v>
      </c>
      <c r="D96" s="51">
        <f aca="true" ca="1" t="shared" si="49" ref="D96:M111">IF(ISNUMBER(OFFSET(D$10,0,-$C96)*VLOOKUP($C96,ChurnTable,3,0)*VLOOKUP($C96,ConversionTable,2,0)),OFFSET(D$10,0,-$C96)*VLOOKUP($C96,ChurnTable,3,0)*VLOOKUP($C96,ConversionTable,2,0))*1</f>
        <v>0</v>
      </c>
      <c r="E96" s="51">
        <f ca="1" t="shared" si="49"/>
        <v>0</v>
      </c>
      <c r="F96" s="51">
        <f ca="1" t="shared" si="49"/>
        <v>0</v>
      </c>
      <c r="G96" s="51">
        <f ca="1" t="shared" si="49"/>
        <v>0</v>
      </c>
      <c r="H96" s="51">
        <f ca="1" t="shared" si="49"/>
        <v>0</v>
      </c>
      <c r="I96" s="51">
        <f ca="1" t="shared" si="49"/>
        <v>0</v>
      </c>
      <c r="J96" s="51">
        <f ca="1" t="shared" si="49"/>
        <v>0</v>
      </c>
      <c r="K96" s="51">
        <f ca="1" t="shared" si="49"/>
        <v>0</v>
      </c>
      <c r="L96" s="51">
        <f ca="1" t="shared" si="49"/>
        <v>0</v>
      </c>
      <c r="M96" s="51">
        <f ca="1" t="shared" si="49"/>
        <v>0</v>
      </c>
      <c r="N96" s="51">
        <f aca="true" ca="1" t="shared" si="50" ref="N96:W111">IF(ISNUMBER(OFFSET(N$10,0,-$C96)*VLOOKUP($C96,ChurnTable,3,0)*VLOOKUP($C96,ConversionTable,2,0)),OFFSET(N$10,0,-$C96)*VLOOKUP($C96,ChurnTable,3,0)*VLOOKUP($C96,ConversionTable,2,0))*1</f>
        <v>0</v>
      </c>
      <c r="O96" s="51">
        <f ca="1" t="shared" si="50"/>
        <v>0</v>
      </c>
      <c r="P96" s="51">
        <f ca="1" t="shared" si="50"/>
        <v>0</v>
      </c>
      <c r="Q96" s="51">
        <f ca="1" t="shared" si="50"/>
        <v>0</v>
      </c>
      <c r="R96" s="51">
        <f ca="1" t="shared" si="50"/>
        <v>0</v>
      </c>
      <c r="S96" s="51">
        <f ca="1" t="shared" si="50"/>
        <v>0</v>
      </c>
      <c r="T96" s="51">
        <f ca="1" t="shared" si="50"/>
        <v>0</v>
      </c>
      <c r="U96" s="51">
        <f ca="1" t="shared" si="50"/>
        <v>0</v>
      </c>
      <c r="V96" s="51">
        <f ca="1" t="shared" si="50"/>
        <v>0</v>
      </c>
      <c r="W96" s="51">
        <f ca="1" t="shared" si="50"/>
        <v>0</v>
      </c>
      <c r="X96" s="51">
        <f aca="true" ca="1" t="shared" si="51" ref="X96:AG111">IF(ISNUMBER(OFFSET(X$10,0,-$C96)*VLOOKUP($C96,ChurnTable,3,0)*VLOOKUP($C96,ConversionTable,2,0)),OFFSET(X$10,0,-$C96)*VLOOKUP($C96,ChurnTable,3,0)*VLOOKUP($C96,ConversionTable,2,0))*1</f>
        <v>0</v>
      </c>
      <c r="Y96" s="51">
        <f ca="1" t="shared" si="51"/>
        <v>0</v>
      </c>
      <c r="Z96" s="51">
        <f ca="1" t="shared" si="51"/>
        <v>0</v>
      </c>
      <c r="AA96" s="51">
        <f ca="1" t="shared" si="51"/>
        <v>0</v>
      </c>
      <c r="AB96" s="51">
        <f ca="1" t="shared" si="51"/>
        <v>0</v>
      </c>
      <c r="AC96" s="51">
        <f ca="1" t="shared" si="51"/>
        <v>0</v>
      </c>
      <c r="AD96" s="51">
        <f ca="1" t="shared" si="51"/>
        <v>0</v>
      </c>
      <c r="AE96" s="51">
        <f ca="1" t="shared" si="51"/>
        <v>0</v>
      </c>
      <c r="AF96" s="51">
        <f ca="1" t="shared" si="51"/>
        <v>0</v>
      </c>
      <c r="AG96" s="51">
        <f ca="1" t="shared" si="51"/>
        <v>0</v>
      </c>
      <c r="AH96" s="51">
        <f aca="true" ca="1" t="shared" si="52" ref="AH96:AW111">IF(ISNUMBER(OFFSET(AH$10,0,-$C96)*VLOOKUP($C96,ChurnTable,3,0)*VLOOKUP($C96,ConversionTable,2,0)),OFFSET(AH$10,0,-$C96)*VLOOKUP($C96,ChurnTable,3,0)*VLOOKUP($C96,ConversionTable,2,0))*1</f>
        <v>0</v>
      </c>
      <c r="AI96" s="51">
        <f ca="1" t="shared" si="52"/>
        <v>0</v>
      </c>
      <c r="AJ96" s="51">
        <f ca="1" t="shared" si="52"/>
        <v>0</v>
      </c>
      <c r="AK96" s="51">
        <f ca="1" t="shared" si="52"/>
        <v>0</v>
      </c>
      <c r="AL96" s="51">
        <f ca="1" t="shared" si="52"/>
        <v>2.906999999999999</v>
      </c>
      <c r="AM96" s="51">
        <f ca="1" t="shared" si="52"/>
        <v>14.534999999999998</v>
      </c>
      <c r="AN96" s="51">
        <f ca="1" t="shared" si="52"/>
        <v>29.069999999999997</v>
      </c>
      <c r="AO96" s="51">
        <f ca="1" t="shared" si="52"/>
        <v>145.34999999999997</v>
      </c>
      <c r="AP96" s="51">
        <f ca="1" t="shared" si="52"/>
        <v>290.69999999999993</v>
      </c>
      <c r="AQ96" s="51">
        <f ca="1" t="shared" si="52"/>
        <v>436.04999999999995</v>
      </c>
      <c r="AR96" s="51">
        <f ca="1" t="shared" si="52"/>
        <v>872.0999999999999</v>
      </c>
      <c r="AS96" s="51">
        <f ca="1" t="shared" si="52"/>
        <v>1395.36</v>
      </c>
      <c r="AT96" s="51">
        <f ca="1" t="shared" si="52"/>
        <v>2093.0399999999995</v>
      </c>
      <c r="AU96" s="51">
        <f ca="1" t="shared" si="52"/>
        <v>3139.5599999999995</v>
      </c>
      <c r="AV96" s="51">
        <f ca="1" t="shared" si="52"/>
        <v>3924.449999999999</v>
      </c>
      <c r="AW96" s="51">
        <f ca="1" t="shared" si="52"/>
        <v>4120.672499999999</v>
      </c>
      <c r="AX96" s="51">
        <f ca="1" t="shared" si="44"/>
        <v>4326.706125</v>
      </c>
      <c r="AY96" s="51">
        <f ca="1" t="shared" si="44"/>
        <v>4543.041431249999</v>
      </c>
    </row>
    <row r="97" spans="3:51" ht="12.75" outlineLevel="1">
      <c r="C97" s="50">
        <f t="shared" si="39"/>
        <v>32</v>
      </c>
      <c r="D97" s="51">
        <f ca="1" t="shared" si="49"/>
        <v>0</v>
      </c>
      <c r="E97" s="51">
        <f ca="1" t="shared" si="49"/>
        <v>0</v>
      </c>
      <c r="F97" s="51">
        <f ca="1" t="shared" si="49"/>
        <v>0</v>
      </c>
      <c r="G97" s="51">
        <f ca="1" t="shared" si="49"/>
        <v>0</v>
      </c>
      <c r="H97" s="51">
        <f ca="1" t="shared" si="49"/>
        <v>0</v>
      </c>
      <c r="I97" s="51">
        <f ca="1" t="shared" si="49"/>
        <v>0</v>
      </c>
      <c r="J97" s="51">
        <f ca="1" t="shared" si="49"/>
        <v>0</v>
      </c>
      <c r="K97" s="51">
        <f ca="1" t="shared" si="49"/>
        <v>0</v>
      </c>
      <c r="L97" s="51">
        <f ca="1" t="shared" si="49"/>
        <v>0</v>
      </c>
      <c r="M97" s="51">
        <f ca="1" t="shared" si="49"/>
        <v>0</v>
      </c>
      <c r="N97" s="51">
        <f ca="1" t="shared" si="50"/>
        <v>0</v>
      </c>
      <c r="O97" s="51">
        <f ca="1" t="shared" si="50"/>
        <v>0</v>
      </c>
      <c r="P97" s="51">
        <f ca="1" t="shared" si="50"/>
        <v>0</v>
      </c>
      <c r="Q97" s="51">
        <f ca="1" t="shared" si="50"/>
        <v>0</v>
      </c>
      <c r="R97" s="51">
        <f ca="1" t="shared" si="50"/>
        <v>0</v>
      </c>
      <c r="S97" s="51">
        <f ca="1" t="shared" si="50"/>
        <v>0</v>
      </c>
      <c r="T97" s="51">
        <f ca="1" t="shared" si="50"/>
        <v>0</v>
      </c>
      <c r="U97" s="51">
        <f ca="1" t="shared" si="50"/>
        <v>0</v>
      </c>
      <c r="V97" s="51">
        <f ca="1" t="shared" si="50"/>
        <v>0</v>
      </c>
      <c r="W97" s="51">
        <f ca="1" t="shared" si="50"/>
        <v>0</v>
      </c>
      <c r="X97" s="51">
        <f ca="1" t="shared" si="51"/>
        <v>0</v>
      </c>
      <c r="Y97" s="51">
        <f ca="1" t="shared" si="51"/>
        <v>0</v>
      </c>
      <c r="Z97" s="51">
        <f ca="1" t="shared" si="51"/>
        <v>0</v>
      </c>
      <c r="AA97" s="51">
        <f ca="1" t="shared" si="51"/>
        <v>0</v>
      </c>
      <c r="AB97" s="51">
        <f ca="1" t="shared" si="51"/>
        <v>0</v>
      </c>
      <c r="AC97" s="51">
        <f ca="1" t="shared" si="51"/>
        <v>0</v>
      </c>
      <c r="AD97" s="51">
        <f ca="1" t="shared" si="51"/>
        <v>0</v>
      </c>
      <c r="AE97" s="51">
        <f ca="1" t="shared" si="51"/>
        <v>0</v>
      </c>
      <c r="AF97" s="51">
        <f ca="1" t="shared" si="51"/>
        <v>0</v>
      </c>
      <c r="AG97" s="51">
        <f ca="1" t="shared" si="51"/>
        <v>0</v>
      </c>
      <c r="AH97" s="51">
        <f ca="1" t="shared" si="52"/>
        <v>0</v>
      </c>
      <c r="AI97" s="51">
        <f ca="1" t="shared" si="52"/>
        <v>0</v>
      </c>
      <c r="AJ97" s="51">
        <f ca="1" t="shared" si="52"/>
        <v>0</v>
      </c>
      <c r="AK97" s="51">
        <f ca="1" t="shared" si="52"/>
        <v>0</v>
      </c>
      <c r="AL97" s="51">
        <f ca="1" t="shared" si="52"/>
        <v>0</v>
      </c>
      <c r="AM97" s="51">
        <f ca="1" t="shared" si="52"/>
        <v>2.8729999999999993</v>
      </c>
      <c r="AN97" s="51">
        <f ca="1" t="shared" si="52"/>
        <v>14.364999999999997</v>
      </c>
      <c r="AO97" s="51">
        <f ca="1" t="shared" si="52"/>
        <v>28.729999999999993</v>
      </c>
      <c r="AP97" s="51">
        <f ca="1" t="shared" si="52"/>
        <v>143.64999999999998</v>
      </c>
      <c r="AQ97" s="51">
        <f ca="1" t="shared" si="52"/>
        <v>287.29999999999995</v>
      </c>
      <c r="AR97" s="51">
        <f ca="1" t="shared" si="44"/>
        <v>430.94999999999993</v>
      </c>
      <c r="AS97" s="51">
        <f ca="1" t="shared" si="44"/>
        <v>861.8999999999999</v>
      </c>
      <c r="AT97" s="51">
        <f ca="1" t="shared" si="44"/>
        <v>1379.0399999999997</v>
      </c>
      <c r="AU97" s="51">
        <f ca="1" t="shared" si="44"/>
        <v>2068.5599999999995</v>
      </c>
      <c r="AV97" s="51">
        <f ca="1" t="shared" si="44"/>
        <v>3102.8399999999997</v>
      </c>
      <c r="AW97" s="51">
        <f ca="1" t="shared" si="44"/>
        <v>3878.549999999999</v>
      </c>
      <c r="AX97" s="51">
        <f ca="1" t="shared" si="44"/>
        <v>4072.477499999999</v>
      </c>
      <c r="AY97" s="51">
        <f ca="1" t="shared" si="44"/>
        <v>4276.101374999999</v>
      </c>
    </row>
    <row r="98" spans="3:51" ht="12.75" outlineLevel="1">
      <c r="C98" s="50">
        <f t="shared" si="39"/>
        <v>33</v>
      </c>
      <c r="D98" s="51">
        <f ca="1" t="shared" si="49"/>
        <v>0</v>
      </c>
      <c r="E98" s="51">
        <f ca="1" t="shared" si="49"/>
        <v>0</v>
      </c>
      <c r="F98" s="51">
        <f ca="1" t="shared" si="49"/>
        <v>0</v>
      </c>
      <c r="G98" s="51">
        <f ca="1" t="shared" si="49"/>
        <v>0</v>
      </c>
      <c r="H98" s="51">
        <f ca="1" t="shared" si="49"/>
        <v>0</v>
      </c>
      <c r="I98" s="51">
        <f ca="1" t="shared" si="49"/>
        <v>0</v>
      </c>
      <c r="J98" s="51">
        <f ca="1" t="shared" si="49"/>
        <v>0</v>
      </c>
      <c r="K98" s="51">
        <f ca="1" t="shared" si="49"/>
        <v>0</v>
      </c>
      <c r="L98" s="51">
        <f ca="1" t="shared" si="49"/>
        <v>0</v>
      </c>
      <c r="M98" s="51">
        <f ca="1" t="shared" si="49"/>
        <v>0</v>
      </c>
      <c r="N98" s="51">
        <f ca="1" t="shared" si="50"/>
        <v>0</v>
      </c>
      <c r="O98" s="51">
        <f ca="1" t="shared" si="50"/>
        <v>0</v>
      </c>
      <c r="P98" s="51">
        <f ca="1" t="shared" si="50"/>
        <v>0</v>
      </c>
      <c r="Q98" s="51">
        <f ca="1" t="shared" si="50"/>
        <v>0</v>
      </c>
      <c r="R98" s="51">
        <f ca="1" t="shared" si="50"/>
        <v>0</v>
      </c>
      <c r="S98" s="51">
        <f ca="1" t="shared" si="50"/>
        <v>0</v>
      </c>
      <c r="T98" s="51">
        <f ca="1" t="shared" si="50"/>
        <v>0</v>
      </c>
      <c r="U98" s="51">
        <f ca="1" t="shared" si="50"/>
        <v>0</v>
      </c>
      <c r="V98" s="51">
        <f ca="1" t="shared" si="50"/>
        <v>0</v>
      </c>
      <c r="W98" s="51">
        <f ca="1" t="shared" si="50"/>
        <v>0</v>
      </c>
      <c r="X98" s="51">
        <f ca="1" t="shared" si="51"/>
        <v>0</v>
      </c>
      <c r="Y98" s="51">
        <f ca="1" t="shared" si="51"/>
        <v>0</v>
      </c>
      <c r="Z98" s="51">
        <f ca="1" t="shared" si="51"/>
        <v>0</v>
      </c>
      <c r="AA98" s="51">
        <f ca="1" t="shared" si="51"/>
        <v>0</v>
      </c>
      <c r="AB98" s="51">
        <f ca="1" t="shared" si="51"/>
        <v>0</v>
      </c>
      <c r="AC98" s="51">
        <f ca="1" t="shared" si="51"/>
        <v>0</v>
      </c>
      <c r="AD98" s="51">
        <f ca="1" t="shared" si="51"/>
        <v>0</v>
      </c>
      <c r="AE98" s="51">
        <f ca="1" t="shared" si="51"/>
        <v>0</v>
      </c>
      <c r="AF98" s="51">
        <f ca="1" t="shared" si="51"/>
        <v>0</v>
      </c>
      <c r="AG98" s="51">
        <f ca="1" t="shared" si="51"/>
        <v>0</v>
      </c>
      <c r="AH98" s="51">
        <f ca="1" t="shared" si="52"/>
        <v>0</v>
      </c>
      <c r="AI98" s="51">
        <f ca="1" t="shared" si="52"/>
        <v>0</v>
      </c>
      <c r="AJ98" s="51">
        <f ca="1" t="shared" si="52"/>
        <v>0</v>
      </c>
      <c r="AK98" s="51">
        <f ca="1" t="shared" si="52"/>
        <v>0</v>
      </c>
      <c r="AL98" s="51">
        <f ca="1" t="shared" si="52"/>
        <v>0</v>
      </c>
      <c r="AM98" s="51">
        <f ca="1" t="shared" si="52"/>
        <v>0</v>
      </c>
      <c r="AN98" s="51">
        <f ca="1" t="shared" si="52"/>
        <v>2.8389999999999995</v>
      </c>
      <c r="AO98" s="51">
        <f ca="1" t="shared" si="52"/>
        <v>14.194999999999997</v>
      </c>
      <c r="AP98" s="51">
        <f ca="1" t="shared" si="52"/>
        <v>28.389999999999993</v>
      </c>
      <c r="AQ98" s="51">
        <f ca="1" t="shared" si="52"/>
        <v>141.94999999999996</v>
      </c>
      <c r="AR98" s="51">
        <f aca="true" ca="1" t="shared" si="53" ref="AR98:AY113">IF(ISNUMBER(OFFSET(AR$10,0,-$C98)*VLOOKUP($C98,ChurnTable,3,0)*VLOOKUP($C98,ConversionTable,2,0)),OFFSET(AR$10,0,-$C98)*VLOOKUP($C98,ChurnTable,3,0)*VLOOKUP($C98,ConversionTable,2,0))*1</f>
        <v>283.8999999999999</v>
      </c>
      <c r="AS98" s="51">
        <f ca="1" t="shared" si="53"/>
        <v>425.84999999999985</v>
      </c>
      <c r="AT98" s="51">
        <f ca="1" t="shared" si="53"/>
        <v>851.6999999999997</v>
      </c>
      <c r="AU98" s="51">
        <f ca="1" t="shared" si="53"/>
        <v>1362.7199999999998</v>
      </c>
      <c r="AV98" s="51">
        <f ca="1" t="shared" si="53"/>
        <v>2044.0799999999995</v>
      </c>
      <c r="AW98" s="51">
        <f ca="1" t="shared" si="53"/>
        <v>3066.1199999999994</v>
      </c>
      <c r="AX98" s="51">
        <f ca="1" t="shared" si="53"/>
        <v>3832.649999999999</v>
      </c>
      <c r="AY98" s="51">
        <f ca="1" t="shared" si="53"/>
        <v>4024.282499999999</v>
      </c>
    </row>
    <row r="99" spans="3:51" ht="12.75" outlineLevel="1">
      <c r="C99" s="50">
        <f t="shared" si="39"/>
        <v>34</v>
      </c>
      <c r="D99" s="51">
        <f ca="1" t="shared" si="49"/>
        <v>0</v>
      </c>
      <c r="E99" s="51">
        <f ca="1" t="shared" si="49"/>
        <v>0</v>
      </c>
      <c r="F99" s="51">
        <f ca="1" t="shared" si="49"/>
        <v>0</v>
      </c>
      <c r="G99" s="51">
        <f ca="1" t="shared" si="49"/>
        <v>0</v>
      </c>
      <c r="H99" s="51">
        <f ca="1" t="shared" si="49"/>
        <v>0</v>
      </c>
      <c r="I99" s="51">
        <f ca="1" t="shared" si="49"/>
        <v>0</v>
      </c>
      <c r="J99" s="51">
        <f ca="1" t="shared" si="49"/>
        <v>0</v>
      </c>
      <c r="K99" s="51">
        <f ca="1" t="shared" si="49"/>
        <v>0</v>
      </c>
      <c r="L99" s="51">
        <f ca="1" t="shared" si="49"/>
        <v>0</v>
      </c>
      <c r="M99" s="51">
        <f ca="1" t="shared" si="49"/>
        <v>0</v>
      </c>
      <c r="N99" s="51">
        <f ca="1" t="shared" si="50"/>
        <v>0</v>
      </c>
      <c r="O99" s="51">
        <f ca="1" t="shared" si="50"/>
        <v>0</v>
      </c>
      <c r="P99" s="51">
        <f ca="1" t="shared" si="50"/>
        <v>0</v>
      </c>
      <c r="Q99" s="51">
        <f ca="1" t="shared" si="50"/>
        <v>0</v>
      </c>
      <c r="R99" s="51">
        <f ca="1" t="shared" si="50"/>
        <v>0</v>
      </c>
      <c r="S99" s="51">
        <f ca="1" t="shared" si="50"/>
        <v>0</v>
      </c>
      <c r="T99" s="51">
        <f ca="1" t="shared" si="50"/>
        <v>0</v>
      </c>
      <c r="U99" s="51">
        <f ca="1" t="shared" si="50"/>
        <v>0</v>
      </c>
      <c r="V99" s="51">
        <f ca="1" t="shared" si="50"/>
        <v>0</v>
      </c>
      <c r="W99" s="51">
        <f ca="1" t="shared" si="50"/>
        <v>0</v>
      </c>
      <c r="X99" s="51">
        <f ca="1" t="shared" si="51"/>
        <v>0</v>
      </c>
      <c r="Y99" s="51">
        <f ca="1" t="shared" si="51"/>
        <v>0</v>
      </c>
      <c r="Z99" s="51">
        <f ca="1" t="shared" si="51"/>
        <v>0</v>
      </c>
      <c r="AA99" s="51">
        <f ca="1" t="shared" si="51"/>
        <v>0</v>
      </c>
      <c r="AB99" s="51">
        <f ca="1" t="shared" si="51"/>
        <v>0</v>
      </c>
      <c r="AC99" s="51">
        <f ca="1" t="shared" si="51"/>
        <v>0</v>
      </c>
      <c r="AD99" s="51">
        <f ca="1" t="shared" si="51"/>
        <v>0</v>
      </c>
      <c r="AE99" s="51">
        <f ca="1" t="shared" si="51"/>
        <v>0</v>
      </c>
      <c r="AF99" s="51">
        <f ca="1" t="shared" si="51"/>
        <v>0</v>
      </c>
      <c r="AG99" s="51">
        <f ca="1" t="shared" si="51"/>
        <v>0</v>
      </c>
      <c r="AH99" s="51">
        <f ca="1" t="shared" si="52"/>
        <v>0</v>
      </c>
      <c r="AI99" s="51">
        <f ca="1" t="shared" si="52"/>
        <v>0</v>
      </c>
      <c r="AJ99" s="51">
        <f ca="1" t="shared" si="52"/>
        <v>0</v>
      </c>
      <c r="AK99" s="51">
        <f ca="1" t="shared" si="52"/>
        <v>0</v>
      </c>
      <c r="AL99" s="51">
        <f ca="1" t="shared" si="52"/>
        <v>0</v>
      </c>
      <c r="AM99" s="51">
        <f ca="1" t="shared" si="52"/>
        <v>0</v>
      </c>
      <c r="AN99" s="51">
        <f ca="1" t="shared" si="52"/>
        <v>0</v>
      </c>
      <c r="AO99" s="51">
        <f ca="1" t="shared" si="52"/>
        <v>2.7879999999999994</v>
      </c>
      <c r="AP99" s="51">
        <f ca="1" t="shared" si="52"/>
        <v>13.939999999999996</v>
      </c>
      <c r="AQ99" s="51">
        <f ca="1" t="shared" si="52"/>
        <v>27.879999999999992</v>
      </c>
      <c r="AR99" s="51">
        <f ca="1" t="shared" si="53"/>
        <v>139.39999999999998</v>
      </c>
      <c r="AS99" s="51">
        <f ca="1" t="shared" si="53"/>
        <v>278.79999999999995</v>
      </c>
      <c r="AT99" s="51">
        <f ca="1" t="shared" si="53"/>
        <v>418.1999999999999</v>
      </c>
      <c r="AU99" s="51">
        <f ca="1" t="shared" si="53"/>
        <v>836.3999999999997</v>
      </c>
      <c r="AV99" s="51">
        <f ca="1" t="shared" si="53"/>
        <v>1338.2399999999996</v>
      </c>
      <c r="AW99" s="51">
        <f ca="1" t="shared" si="53"/>
        <v>2007.3599999999994</v>
      </c>
      <c r="AX99" s="51">
        <f ca="1" t="shared" si="53"/>
        <v>3011.0399999999995</v>
      </c>
      <c r="AY99" s="51">
        <f ca="1" t="shared" si="53"/>
        <v>3763.799999999999</v>
      </c>
    </row>
    <row r="100" spans="3:51" ht="12.75" outlineLevel="1">
      <c r="C100" s="50">
        <f t="shared" si="39"/>
        <v>35</v>
      </c>
      <c r="D100" s="51">
        <f ca="1" t="shared" si="49"/>
        <v>0</v>
      </c>
      <c r="E100" s="51">
        <f ca="1" t="shared" si="49"/>
        <v>0</v>
      </c>
      <c r="F100" s="51">
        <f ca="1" t="shared" si="49"/>
        <v>0</v>
      </c>
      <c r="G100" s="51">
        <f ca="1" t="shared" si="49"/>
        <v>0</v>
      </c>
      <c r="H100" s="51">
        <f ca="1" t="shared" si="49"/>
        <v>0</v>
      </c>
      <c r="I100" s="51">
        <f ca="1" t="shared" si="49"/>
        <v>0</v>
      </c>
      <c r="J100" s="51">
        <f ca="1" t="shared" si="49"/>
        <v>0</v>
      </c>
      <c r="K100" s="51">
        <f ca="1" t="shared" si="49"/>
        <v>0</v>
      </c>
      <c r="L100" s="51">
        <f ca="1" t="shared" si="49"/>
        <v>0</v>
      </c>
      <c r="M100" s="51">
        <f ca="1" t="shared" si="49"/>
        <v>0</v>
      </c>
      <c r="N100" s="51">
        <f ca="1" t="shared" si="50"/>
        <v>0</v>
      </c>
      <c r="O100" s="51">
        <f ca="1" t="shared" si="50"/>
        <v>0</v>
      </c>
      <c r="P100" s="51">
        <f ca="1" t="shared" si="50"/>
        <v>0</v>
      </c>
      <c r="Q100" s="51">
        <f ca="1" t="shared" si="50"/>
        <v>0</v>
      </c>
      <c r="R100" s="51">
        <f ca="1" t="shared" si="50"/>
        <v>0</v>
      </c>
      <c r="S100" s="51">
        <f ca="1" t="shared" si="50"/>
        <v>0</v>
      </c>
      <c r="T100" s="51">
        <f ca="1" t="shared" si="50"/>
        <v>0</v>
      </c>
      <c r="U100" s="51">
        <f ca="1" t="shared" si="50"/>
        <v>0</v>
      </c>
      <c r="V100" s="51">
        <f ca="1" t="shared" si="50"/>
        <v>0</v>
      </c>
      <c r="W100" s="51">
        <f ca="1" t="shared" si="50"/>
        <v>0</v>
      </c>
      <c r="X100" s="51">
        <f ca="1" t="shared" si="51"/>
        <v>0</v>
      </c>
      <c r="Y100" s="51">
        <f ca="1" t="shared" si="51"/>
        <v>0</v>
      </c>
      <c r="Z100" s="51">
        <f ca="1" t="shared" si="51"/>
        <v>0</v>
      </c>
      <c r="AA100" s="51">
        <f ca="1" t="shared" si="51"/>
        <v>0</v>
      </c>
      <c r="AB100" s="51">
        <f ca="1" t="shared" si="51"/>
        <v>0</v>
      </c>
      <c r="AC100" s="51">
        <f ca="1" t="shared" si="51"/>
        <v>0</v>
      </c>
      <c r="AD100" s="51">
        <f ca="1" t="shared" si="51"/>
        <v>0</v>
      </c>
      <c r="AE100" s="51">
        <f ca="1" t="shared" si="51"/>
        <v>0</v>
      </c>
      <c r="AF100" s="51">
        <f ca="1" t="shared" si="51"/>
        <v>0</v>
      </c>
      <c r="AG100" s="51">
        <f ca="1" t="shared" si="51"/>
        <v>0</v>
      </c>
      <c r="AH100" s="51">
        <f ca="1" t="shared" si="52"/>
        <v>0</v>
      </c>
      <c r="AI100" s="51">
        <f ca="1" t="shared" si="52"/>
        <v>0</v>
      </c>
      <c r="AJ100" s="51">
        <f ca="1" t="shared" si="52"/>
        <v>0</v>
      </c>
      <c r="AK100" s="51">
        <f ca="1" t="shared" si="52"/>
        <v>0</v>
      </c>
      <c r="AL100" s="51">
        <f ca="1" t="shared" si="52"/>
        <v>0</v>
      </c>
      <c r="AM100" s="51">
        <f ca="1" t="shared" si="52"/>
        <v>0</v>
      </c>
      <c r="AN100" s="51">
        <f ca="1" t="shared" si="52"/>
        <v>0</v>
      </c>
      <c r="AO100" s="51">
        <f ca="1" t="shared" si="52"/>
        <v>0</v>
      </c>
      <c r="AP100" s="51">
        <f ca="1" t="shared" si="52"/>
        <v>2.736999999999999</v>
      </c>
      <c r="AQ100" s="51">
        <f ca="1" t="shared" si="52"/>
        <v>13.684999999999997</v>
      </c>
      <c r="AR100" s="51">
        <f ca="1" t="shared" si="53"/>
        <v>27.369999999999994</v>
      </c>
      <c r="AS100" s="51">
        <f ca="1" t="shared" si="53"/>
        <v>136.84999999999997</v>
      </c>
      <c r="AT100" s="51">
        <f ca="1" t="shared" si="53"/>
        <v>273.69999999999993</v>
      </c>
      <c r="AU100" s="51">
        <f ca="1" t="shared" si="53"/>
        <v>410.5499999999999</v>
      </c>
      <c r="AV100" s="51">
        <f ca="1" t="shared" si="53"/>
        <v>821.0999999999998</v>
      </c>
      <c r="AW100" s="51">
        <f ca="1" t="shared" si="53"/>
        <v>1313.7599999999995</v>
      </c>
      <c r="AX100" s="51">
        <f ca="1" t="shared" si="53"/>
        <v>1970.6399999999994</v>
      </c>
      <c r="AY100" s="51">
        <f ca="1" t="shared" si="53"/>
        <v>2955.959999999999</v>
      </c>
    </row>
    <row r="101" spans="3:51" ht="12.75" outlineLevel="1">
      <c r="C101" s="50">
        <f t="shared" si="39"/>
        <v>36</v>
      </c>
      <c r="D101" s="51">
        <f ca="1" t="shared" si="49"/>
        <v>0</v>
      </c>
      <c r="E101" s="51">
        <f ca="1" t="shared" si="49"/>
        <v>0</v>
      </c>
      <c r="F101" s="51">
        <f ca="1" t="shared" si="49"/>
        <v>0</v>
      </c>
      <c r="G101" s="51">
        <f ca="1" t="shared" si="49"/>
        <v>0</v>
      </c>
      <c r="H101" s="51">
        <f ca="1" t="shared" si="49"/>
        <v>0</v>
      </c>
      <c r="I101" s="51">
        <f ca="1" t="shared" si="49"/>
        <v>0</v>
      </c>
      <c r="J101" s="51">
        <f ca="1" t="shared" si="49"/>
        <v>0</v>
      </c>
      <c r="K101" s="51">
        <f ca="1" t="shared" si="49"/>
        <v>0</v>
      </c>
      <c r="L101" s="51">
        <f ca="1" t="shared" si="49"/>
        <v>0</v>
      </c>
      <c r="M101" s="51">
        <f ca="1" t="shared" si="49"/>
        <v>0</v>
      </c>
      <c r="N101" s="51">
        <f ca="1" t="shared" si="50"/>
        <v>0</v>
      </c>
      <c r="O101" s="51">
        <f ca="1" t="shared" si="50"/>
        <v>0</v>
      </c>
      <c r="P101" s="51">
        <f ca="1" t="shared" si="50"/>
        <v>0</v>
      </c>
      <c r="Q101" s="51">
        <f ca="1" t="shared" si="50"/>
        <v>0</v>
      </c>
      <c r="R101" s="51">
        <f ca="1" t="shared" si="50"/>
        <v>0</v>
      </c>
      <c r="S101" s="51">
        <f ca="1" t="shared" si="50"/>
        <v>0</v>
      </c>
      <c r="T101" s="51">
        <f ca="1" t="shared" si="50"/>
        <v>0</v>
      </c>
      <c r="U101" s="51">
        <f ca="1" t="shared" si="50"/>
        <v>0</v>
      </c>
      <c r="V101" s="51">
        <f ca="1" t="shared" si="50"/>
        <v>0</v>
      </c>
      <c r="W101" s="51">
        <f ca="1" t="shared" si="50"/>
        <v>0</v>
      </c>
      <c r="X101" s="51">
        <f ca="1" t="shared" si="51"/>
        <v>0</v>
      </c>
      <c r="Y101" s="51">
        <f ca="1" t="shared" si="51"/>
        <v>0</v>
      </c>
      <c r="Z101" s="51">
        <f ca="1" t="shared" si="51"/>
        <v>0</v>
      </c>
      <c r="AA101" s="51">
        <f ca="1" t="shared" si="51"/>
        <v>0</v>
      </c>
      <c r="AB101" s="51">
        <f ca="1" t="shared" si="51"/>
        <v>0</v>
      </c>
      <c r="AC101" s="51">
        <f ca="1" t="shared" si="51"/>
        <v>0</v>
      </c>
      <c r="AD101" s="51">
        <f ca="1" t="shared" si="51"/>
        <v>0</v>
      </c>
      <c r="AE101" s="51">
        <f ca="1" t="shared" si="51"/>
        <v>0</v>
      </c>
      <c r="AF101" s="51">
        <f ca="1" t="shared" si="51"/>
        <v>0</v>
      </c>
      <c r="AG101" s="51">
        <f ca="1" t="shared" si="51"/>
        <v>0</v>
      </c>
      <c r="AH101" s="51">
        <f ca="1" t="shared" si="52"/>
        <v>0</v>
      </c>
      <c r="AI101" s="51">
        <f ca="1" t="shared" si="52"/>
        <v>0</v>
      </c>
      <c r="AJ101" s="51">
        <f ca="1" t="shared" si="52"/>
        <v>0</v>
      </c>
      <c r="AK101" s="51">
        <f ca="1" t="shared" si="52"/>
        <v>0</v>
      </c>
      <c r="AL101" s="51">
        <f ca="1" t="shared" si="52"/>
        <v>0</v>
      </c>
      <c r="AM101" s="51">
        <f ca="1" t="shared" si="52"/>
        <v>0</v>
      </c>
      <c r="AN101" s="51">
        <f ca="1" t="shared" si="52"/>
        <v>0</v>
      </c>
      <c r="AO101" s="51">
        <f ca="1" t="shared" si="52"/>
        <v>0</v>
      </c>
      <c r="AP101" s="51">
        <f ca="1" t="shared" si="52"/>
        <v>0</v>
      </c>
      <c r="AQ101" s="51">
        <f ca="1" t="shared" si="52"/>
        <v>2.6859999999999995</v>
      </c>
      <c r="AR101" s="51">
        <f ca="1" t="shared" si="53"/>
        <v>13.429999999999996</v>
      </c>
      <c r="AS101" s="51">
        <f ca="1" t="shared" si="53"/>
        <v>26.859999999999992</v>
      </c>
      <c r="AT101" s="51">
        <f ca="1" t="shared" si="53"/>
        <v>134.29999999999998</v>
      </c>
      <c r="AU101" s="51">
        <f ca="1" t="shared" si="53"/>
        <v>268.59999999999997</v>
      </c>
      <c r="AV101" s="51">
        <f ca="1" t="shared" si="53"/>
        <v>402.89999999999986</v>
      </c>
      <c r="AW101" s="51">
        <f ca="1" t="shared" si="53"/>
        <v>805.7999999999997</v>
      </c>
      <c r="AX101" s="51">
        <f ca="1" t="shared" si="53"/>
        <v>1289.2799999999995</v>
      </c>
      <c r="AY101" s="51">
        <f ca="1" t="shared" si="53"/>
        <v>1933.9199999999996</v>
      </c>
    </row>
    <row r="102" spans="3:51" ht="12.75" outlineLevel="1">
      <c r="C102" s="50">
        <f>C101+1</f>
        <v>37</v>
      </c>
      <c r="D102" s="51">
        <f ca="1" t="shared" si="49"/>
        <v>0</v>
      </c>
      <c r="E102" s="51">
        <f ca="1" t="shared" si="49"/>
        <v>0</v>
      </c>
      <c r="F102" s="51">
        <f ca="1" t="shared" si="49"/>
        <v>0</v>
      </c>
      <c r="G102" s="51">
        <f ca="1" t="shared" si="49"/>
        <v>0</v>
      </c>
      <c r="H102" s="51">
        <f ca="1" t="shared" si="49"/>
        <v>0</v>
      </c>
      <c r="I102" s="51">
        <f ca="1" t="shared" si="49"/>
        <v>0</v>
      </c>
      <c r="J102" s="51">
        <f ca="1" t="shared" si="49"/>
        <v>0</v>
      </c>
      <c r="K102" s="51">
        <f ca="1" t="shared" si="49"/>
        <v>0</v>
      </c>
      <c r="L102" s="51">
        <f ca="1" t="shared" si="49"/>
        <v>0</v>
      </c>
      <c r="M102" s="51">
        <f ca="1" t="shared" si="49"/>
        <v>0</v>
      </c>
      <c r="N102" s="51">
        <f ca="1" t="shared" si="50"/>
        <v>0</v>
      </c>
      <c r="O102" s="51">
        <f ca="1" t="shared" si="50"/>
        <v>0</v>
      </c>
      <c r="P102" s="51">
        <f ca="1" t="shared" si="50"/>
        <v>0</v>
      </c>
      <c r="Q102" s="51">
        <f ca="1" t="shared" si="50"/>
        <v>0</v>
      </c>
      <c r="R102" s="51">
        <f ca="1" t="shared" si="50"/>
        <v>0</v>
      </c>
      <c r="S102" s="51">
        <f ca="1" t="shared" si="50"/>
        <v>0</v>
      </c>
      <c r="T102" s="51">
        <f ca="1" t="shared" si="50"/>
        <v>0</v>
      </c>
      <c r="U102" s="51">
        <f ca="1" t="shared" si="50"/>
        <v>0</v>
      </c>
      <c r="V102" s="51">
        <f ca="1" t="shared" si="50"/>
        <v>0</v>
      </c>
      <c r="W102" s="51">
        <f ca="1" t="shared" si="50"/>
        <v>0</v>
      </c>
      <c r="X102" s="51">
        <f ca="1" t="shared" si="51"/>
        <v>0</v>
      </c>
      <c r="Y102" s="51">
        <f ca="1" t="shared" si="51"/>
        <v>0</v>
      </c>
      <c r="Z102" s="51">
        <f ca="1" t="shared" si="51"/>
        <v>0</v>
      </c>
      <c r="AA102" s="51">
        <f ca="1" t="shared" si="51"/>
        <v>0</v>
      </c>
      <c r="AB102" s="51">
        <f ca="1" t="shared" si="51"/>
        <v>0</v>
      </c>
      <c r="AC102" s="51">
        <f ca="1" t="shared" si="51"/>
        <v>0</v>
      </c>
      <c r="AD102" s="51">
        <f ca="1" t="shared" si="51"/>
        <v>0</v>
      </c>
      <c r="AE102" s="51">
        <f ca="1" t="shared" si="51"/>
        <v>0</v>
      </c>
      <c r="AF102" s="51">
        <f ca="1" t="shared" si="51"/>
        <v>0</v>
      </c>
      <c r="AG102" s="51">
        <f ca="1" t="shared" si="51"/>
        <v>0</v>
      </c>
      <c r="AH102" s="51">
        <f ca="1" t="shared" si="52"/>
        <v>0</v>
      </c>
      <c r="AI102" s="51">
        <f ca="1" t="shared" si="52"/>
        <v>0</v>
      </c>
      <c r="AJ102" s="51">
        <f ca="1" t="shared" si="52"/>
        <v>0</v>
      </c>
      <c r="AK102" s="51">
        <f ca="1" t="shared" si="52"/>
        <v>0</v>
      </c>
      <c r="AL102" s="51">
        <f ca="1" t="shared" si="52"/>
        <v>0</v>
      </c>
      <c r="AM102" s="51">
        <f ca="1" t="shared" si="52"/>
        <v>0</v>
      </c>
      <c r="AN102" s="51">
        <f ca="1" t="shared" si="52"/>
        <v>0</v>
      </c>
      <c r="AO102" s="51">
        <f ca="1" t="shared" si="52"/>
        <v>0</v>
      </c>
      <c r="AP102" s="51">
        <f ca="1" t="shared" si="52"/>
        <v>0</v>
      </c>
      <c r="AQ102" s="51">
        <f ca="1" t="shared" si="52"/>
        <v>0</v>
      </c>
      <c r="AR102" s="51">
        <f ca="1" t="shared" si="53"/>
        <v>2.6349999999999993</v>
      </c>
      <c r="AS102" s="51">
        <f ca="1" t="shared" si="53"/>
        <v>13.174999999999995</v>
      </c>
      <c r="AT102" s="51">
        <f ca="1" t="shared" si="53"/>
        <v>26.34999999999999</v>
      </c>
      <c r="AU102" s="51">
        <f ca="1" t="shared" si="53"/>
        <v>131.74999999999997</v>
      </c>
      <c r="AV102" s="51">
        <f ca="1" t="shared" si="53"/>
        <v>263.49999999999994</v>
      </c>
      <c r="AW102" s="51">
        <f ca="1" t="shared" si="53"/>
        <v>395.2499999999999</v>
      </c>
      <c r="AX102" s="51">
        <f ca="1" t="shared" si="53"/>
        <v>790.4999999999998</v>
      </c>
      <c r="AY102" s="51">
        <f ca="1" t="shared" si="53"/>
        <v>1264.7999999999997</v>
      </c>
    </row>
    <row r="103" spans="3:51" ht="12.75" outlineLevel="1">
      <c r="C103" s="50">
        <f>C102+1</f>
        <v>38</v>
      </c>
      <c r="D103" s="51">
        <f ca="1" t="shared" si="49"/>
        <v>0</v>
      </c>
      <c r="E103" s="51">
        <f ca="1" t="shared" si="49"/>
        <v>0</v>
      </c>
      <c r="F103" s="51">
        <f ca="1" t="shared" si="49"/>
        <v>0</v>
      </c>
      <c r="G103" s="51">
        <f ca="1" t="shared" si="49"/>
        <v>0</v>
      </c>
      <c r="H103" s="51">
        <f ca="1" t="shared" si="49"/>
        <v>0</v>
      </c>
      <c r="I103" s="51">
        <f ca="1" t="shared" si="49"/>
        <v>0</v>
      </c>
      <c r="J103" s="51">
        <f ca="1" t="shared" si="49"/>
        <v>0</v>
      </c>
      <c r="K103" s="51">
        <f ca="1" t="shared" si="49"/>
        <v>0</v>
      </c>
      <c r="L103" s="51">
        <f ca="1" t="shared" si="49"/>
        <v>0</v>
      </c>
      <c r="M103" s="51">
        <f ca="1" t="shared" si="49"/>
        <v>0</v>
      </c>
      <c r="N103" s="51">
        <f ca="1" t="shared" si="50"/>
        <v>0</v>
      </c>
      <c r="O103" s="51">
        <f ca="1" t="shared" si="50"/>
        <v>0</v>
      </c>
      <c r="P103" s="51">
        <f ca="1" t="shared" si="50"/>
        <v>0</v>
      </c>
      <c r="Q103" s="51">
        <f ca="1" t="shared" si="50"/>
        <v>0</v>
      </c>
      <c r="R103" s="51">
        <f ca="1" t="shared" si="50"/>
        <v>0</v>
      </c>
      <c r="S103" s="51">
        <f ca="1" t="shared" si="50"/>
        <v>0</v>
      </c>
      <c r="T103" s="51">
        <f ca="1" t="shared" si="50"/>
        <v>0</v>
      </c>
      <c r="U103" s="51">
        <f ca="1" t="shared" si="50"/>
        <v>0</v>
      </c>
      <c r="V103" s="51">
        <f ca="1" t="shared" si="50"/>
        <v>0</v>
      </c>
      <c r="W103" s="51">
        <f ca="1" t="shared" si="50"/>
        <v>0</v>
      </c>
      <c r="X103" s="51">
        <f ca="1" t="shared" si="51"/>
        <v>0</v>
      </c>
      <c r="Y103" s="51">
        <f ca="1" t="shared" si="51"/>
        <v>0</v>
      </c>
      <c r="Z103" s="51">
        <f ca="1" t="shared" si="51"/>
        <v>0</v>
      </c>
      <c r="AA103" s="51">
        <f ca="1" t="shared" si="51"/>
        <v>0</v>
      </c>
      <c r="AB103" s="51">
        <f ca="1" t="shared" si="51"/>
        <v>0</v>
      </c>
      <c r="AC103" s="51">
        <f ca="1" t="shared" si="51"/>
        <v>0</v>
      </c>
      <c r="AD103" s="51">
        <f ca="1" t="shared" si="51"/>
        <v>0</v>
      </c>
      <c r="AE103" s="51">
        <f ca="1" t="shared" si="51"/>
        <v>0</v>
      </c>
      <c r="AF103" s="51">
        <f ca="1" t="shared" si="51"/>
        <v>0</v>
      </c>
      <c r="AG103" s="51">
        <f ca="1" t="shared" si="51"/>
        <v>0</v>
      </c>
      <c r="AH103" s="51">
        <f ca="1" t="shared" si="52"/>
        <v>0</v>
      </c>
      <c r="AI103" s="51">
        <f ca="1" t="shared" si="52"/>
        <v>0</v>
      </c>
      <c r="AJ103" s="51">
        <f ca="1" t="shared" si="52"/>
        <v>0</v>
      </c>
      <c r="AK103" s="51">
        <f ca="1" t="shared" si="52"/>
        <v>0</v>
      </c>
      <c r="AL103" s="51">
        <f ca="1" t="shared" si="52"/>
        <v>0</v>
      </c>
      <c r="AM103" s="51">
        <f ca="1" t="shared" si="52"/>
        <v>0</v>
      </c>
      <c r="AN103" s="51">
        <f ca="1" t="shared" si="52"/>
        <v>0</v>
      </c>
      <c r="AO103" s="51">
        <f ca="1" t="shared" si="52"/>
        <v>0</v>
      </c>
      <c r="AP103" s="51">
        <f ca="1" t="shared" si="52"/>
        <v>0</v>
      </c>
      <c r="AQ103" s="51">
        <f ca="1" t="shared" si="52"/>
        <v>0</v>
      </c>
      <c r="AR103" s="51">
        <f ca="1" t="shared" si="53"/>
        <v>0</v>
      </c>
      <c r="AS103" s="51">
        <f ca="1" t="shared" si="53"/>
        <v>2.583999999999999</v>
      </c>
      <c r="AT103" s="51">
        <f ca="1" t="shared" si="53"/>
        <v>12.919999999999996</v>
      </c>
      <c r="AU103" s="51">
        <f ca="1" t="shared" si="53"/>
        <v>25.839999999999993</v>
      </c>
      <c r="AV103" s="51">
        <f ca="1" t="shared" si="53"/>
        <v>129.19999999999996</v>
      </c>
      <c r="AW103" s="51">
        <f ca="1" t="shared" si="53"/>
        <v>258.3999999999999</v>
      </c>
      <c r="AX103" s="51">
        <f ca="1" t="shared" si="53"/>
        <v>387.59999999999985</v>
      </c>
      <c r="AY103" s="51">
        <f ca="1" t="shared" si="53"/>
        <v>775.1999999999997</v>
      </c>
    </row>
    <row r="104" spans="3:51" ht="12.75" outlineLevel="1">
      <c r="C104" s="50">
        <f>C103+1</f>
        <v>39</v>
      </c>
      <c r="D104" s="51">
        <f ca="1" t="shared" si="49"/>
        <v>0</v>
      </c>
      <c r="E104" s="51">
        <f ca="1" t="shared" si="49"/>
        <v>0</v>
      </c>
      <c r="F104" s="51">
        <f ca="1" t="shared" si="49"/>
        <v>0</v>
      </c>
      <c r="G104" s="51">
        <f ca="1" t="shared" si="49"/>
        <v>0</v>
      </c>
      <c r="H104" s="51">
        <f ca="1" t="shared" si="49"/>
        <v>0</v>
      </c>
      <c r="I104" s="51">
        <f ca="1" t="shared" si="49"/>
        <v>0</v>
      </c>
      <c r="J104" s="51">
        <f ca="1" t="shared" si="49"/>
        <v>0</v>
      </c>
      <c r="K104" s="51">
        <f ca="1" t="shared" si="49"/>
        <v>0</v>
      </c>
      <c r="L104" s="51">
        <f ca="1" t="shared" si="49"/>
        <v>0</v>
      </c>
      <c r="M104" s="51">
        <f ca="1" t="shared" si="49"/>
        <v>0</v>
      </c>
      <c r="N104" s="51">
        <f ca="1" t="shared" si="50"/>
        <v>0</v>
      </c>
      <c r="O104" s="51">
        <f ca="1" t="shared" si="50"/>
        <v>0</v>
      </c>
      <c r="P104" s="51">
        <f ca="1" t="shared" si="50"/>
        <v>0</v>
      </c>
      <c r="Q104" s="51">
        <f ca="1" t="shared" si="50"/>
        <v>0</v>
      </c>
      <c r="R104" s="51">
        <f ca="1" t="shared" si="50"/>
        <v>0</v>
      </c>
      <c r="S104" s="51">
        <f ca="1" t="shared" si="50"/>
        <v>0</v>
      </c>
      <c r="T104" s="51">
        <f ca="1" t="shared" si="50"/>
        <v>0</v>
      </c>
      <c r="U104" s="51">
        <f ca="1" t="shared" si="50"/>
        <v>0</v>
      </c>
      <c r="V104" s="51">
        <f ca="1" t="shared" si="50"/>
        <v>0</v>
      </c>
      <c r="W104" s="51">
        <f ca="1" t="shared" si="50"/>
        <v>0</v>
      </c>
      <c r="X104" s="51">
        <f ca="1" t="shared" si="51"/>
        <v>0</v>
      </c>
      <c r="Y104" s="51">
        <f ca="1" t="shared" si="51"/>
        <v>0</v>
      </c>
      <c r="Z104" s="51">
        <f ca="1" t="shared" si="51"/>
        <v>0</v>
      </c>
      <c r="AA104" s="51">
        <f ca="1" t="shared" si="51"/>
        <v>0</v>
      </c>
      <c r="AB104" s="51">
        <f ca="1" t="shared" si="51"/>
        <v>0</v>
      </c>
      <c r="AC104" s="51">
        <f ca="1" t="shared" si="51"/>
        <v>0</v>
      </c>
      <c r="AD104" s="51">
        <f ca="1" t="shared" si="51"/>
        <v>0</v>
      </c>
      <c r="AE104" s="51">
        <f ca="1" t="shared" si="51"/>
        <v>0</v>
      </c>
      <c r="AF104" s="51">
        <f ca="1" t="shared" si="51"/>
        <v>0</v>
      </c>
      <c r="AG104" s="51">
        <f ca="1" t="shared" si="51"/>
        <v>0</v>
      </c>
      <c r="AH104" s="51">
        <f ca="1" t="shared" si="52"/>
        <v>0</v>
      </c>
      <c r="AI104" s="51">
        <f ca="1" t="shared" si="52"/>
        <v>0</v>
      </c>
      <c r="AJ104" s="51">
        <f ca="1" t="shared" si="52"/>
        <v>0</v>
      </c>
      <c r="AK104" s="51">
        <f ca="1" t="shared" si="52"/>
        <v>0</v>
      </c>
      <c r="AL104" s="51">
        <f ca="1" t="shared" si="52"/>
        <v>0</v>
      </c>
      <c r="AM104" s="51">
        <f ca="1" t="shared" si="52"/>
        <v>0</v>
      </c>
      <c r="AN104" s="51">
        <f ca="1" t="shared" si="52"/>
        <v>0</v>
      </c>
      <c r="AO104" s="51">
        <f ca="1" t="shared" si="52"/>
        <v>0</v>
      </c>
      <c r="AP104" s="51">
        <f ca="1" t="shared" si="52"/>
        <v>0</v>
      </c>
      <c r="AQ104" s="51">
        <f ca="1" t="shared" si="52"/>
        <v>0</v>
      </c>
      <c r="AR104" s="51">
        <f ca="1" t="shared" si="53"/>
        <v>0</v>
      </c>
      <c r="AS104" s="51">
        <f ca="1" t="shared" si="53"/>
        <v>0</v>
      </c>
      <c r="AT104" s="51">
        <f ca="1" t="shared" si="53"/>
        <v>2.532999999999999</v>
      </c>
      <c r="AU104" s="51">
        <f ca="1" t="shared" si="53"/>
        <v>12.664999999999996</v>
      </c>
      <c r="AV104" s="51">
        <f ca="1" t="shared" si="53"/>
        <v>25.32999999999999</v>
      </c>
      <c r="AW104" s="51">
        <f ca="1" t="shared" si="53"/>
        <v>126.64999999999995</v>
      </c>
      <c r="AX104" s="51">
        <f ca="1" t="shared" si="53"/>
        <v>253.2999999999999</v>
      </c>
      <c r="AY104" s="51">
        <f ca="1" t="shared" si="53"/>
        <v>379.9499999999999</v>
      </c>
    </row>
    <row r="105" spans="3:51" ht="12.75" outlineLevel="1">
      <c r="C105" s="50">
        <f>C104+1</f>
        <v>40</v>
      </c>
      <c r="D105" s="51">
        <f ca="1" t="shared" si="49"/>
        <v>0</v>
      </c>
      <c r="E105" s="51">
        <f ca="1" t="shared" si="49"/>
        <v>0</v>
      </c>
      <c r="F105" s="51">
        <f ca="1" t="shared" si="49"/>
        <v>0</v>
      </c>
      <c r="G105" s="51">
        <f ca="1" t="shared" si="49"/>
        <v>0</v>
      </c>
      <c r="H105" s="51">
        <f ca="1" t="shared" si="49"/>
        <v>0</v>
      </c>
      <c r="I105" s="51">
        <f ca="1" t="shared" si="49"/>
        <v>0</v>
      </c>
      <c r="J105" s="51">
        <f ca="1" t="shared" si="49"/>
        <v>0</v>
      </c>
      <c r="K105" s="51">
        <f ca="1" t="shared" si="49"/>
        <v>0</v>
      </c>
      <c r="L105" s="51">
        <f ca="1" t="shared" si="49"/>
        <v>0</v>
      </c>
      <c r="M105" s="51">
        <f ca="1" t="shared" si="49"/>
        <v>0</v>
      </c>
      <c r="N105" s="51">
        <f ca="1" t="shared" si="50"/>
        <v>0</v>
      </c>
      <c r="O105" s="51">
        <f ca="1" t="shared" si="50"/>
        <v>0</v>
      </c>
      <c r="P105" s="51">
        <f ca="1" t="shared" si="50"/>
        <v>0</v>
      </c>
      <c r="Q105" s="51">
        <f ca="1" t="shared" si="50"/>
        <v>0</v>
      </c>
      <c r="R105" s="51">
        <f ca="1" t="shared" si="50"/>
        <v>0</v>
      </c>
      <c r="S105" s="51">
        <f ca="1" t="shared" si="50"/>
        <v>0</v>
      </c>
      <c r="T105" s="51">
        <f ca="1" t="shared" si="50"/>
        <v>0</v>
      </c>
      <c r="U105" s="51">
        <f ca="1" t="shared" si="50"/>
        <v>0</v>
      </c>
      <c r="V105" s="51">
        <f ca="1" t="shared" si="50"/>
        <v>0</v>
      </c>
      <c r="W105" s="51">
        <f ca="1" t="shared" si="50"/>
        <v>0</v>
      </c>
      <c r="X105" s="51">
        <f ca="1" t="shared" si="51"/>
        <v>0</v>
      </c>
      <c r="Y105" s="51">
        <f ca="1" t="shared" si="51"/>
        <v>0</v>
      </c>
      <c r="Z105" s="51">
        <f ca="1" t="shared" si="51"/>
        <v>0</v>
      </c>
      <c r="AA105" s="51">
        <f ca="1" t="shared" si="51"/>
        <v>0</v>
      </c>
      <c r="AB105" s="51">
        <f ca="1" t="shared" si="51"/>
        <v>0</v>
      </c>
      <c r="AC105" s="51">
        <f ca="1" t="shared" si="51"/>
        <v>0</v>
      </c>
      <c r="AD105" s="51">
        <f ca="1" t="shared" si="51"/>
        <v>0</v>
      </c>
      <c r="AE105" s="51">
        <f ca="1" t="shared" si="51"/>
        <v>0</v>
      </c>
      <c r="AF105" s="51">
        <f ca="1" t="shared" si="51"/>
        <v>0</v>
      </c>
      <c r="AG105" s="51">
        <f ca="1" t="shared" si="51"/>
        <v>0</v>
      </c>
      <c r="AH105" s="51">
        <f ca="1" t="shared" si="52"/>
        <v>0</v>
      </c>
      <c r="AI105" s="51">
        <f ca="1" t="shared" si="52"/>
        <v>0</v>
      </c>
      <c r="AJ105" s="51">
        <f ca="1" t="shared" si="52"/>
        <v>0</v>
      </c>
      <c r="AK105" s="51">
        <f ca="1" t="shared" si="52"/>
        <v>0</v>
      </c>
      <c r="AL105" s="51">
        <f ca="1" t="shared" si="52"/>
        <v>0</v>
      </c>
      <c r="AM105" s="51">
        <f ca="1" t="shared" si="52"/>
        <v>0</v>
      </c>
      <c r="AN105" s="51">
        <f ca="1" t="shared" si="52"/>
        <v>0</v>
      </c>
      <c r="AO105" s="51">
        <f ca="1" t="shared" si="52"/>
        <v>0</v>
      </c>
      <c r="AP105" s="51">
        <f ca="1" t="shared" si="52"/>
        <v>0</v>
      </c>
      <c r="AQ105" s="51">
        <f ca="1" t="shared" si="52"/>
        <v>0</v>
      </c>
      <c r="AR105" s="51">
        <f ca="1" t="shared" si="53"/>
        <v>0</v>
      </c>
      <c r="AS105" s="51">
        <f ca="1" t="shared" si="53"/>
        <v>0</v>
      </c>
      <c r="AT105" s="51">
        <f ca="1" t="shared" si="53"/>
        <v>0</v>
      </c>
      <c r="AU105" s="51">
        <f ca="1" t="shared" si="53"/>
        <v>2.4819999999999993</v>
      </c>
      <c r="AV105" s="51">
        <f ca="1" t="shared" si="53"/>
        <v>12.409999999999997</v>
      </c>
      <c r="AW105" s="51">
        <f ca="1" t="shared" si="53"/>
        <v>24.819999999999993</v>
      </c>
      <c r="AX105" s="51">
        <f ca="1" t="shared" si="53"/>
        <v>124.09999999999995</v>
      </c>
      <c r="AY105" s="51">
        <f ca="1" t="shared" si="53"/>
        <v>248.1999999999999</v>
      </c>
    </row>
    <row r="106" spans="3:51" ht="12.75" outlineLevel="1">
      <c r="C106" s="50">
        <f aca="true" t="shared" si="54" ref="C106:C113">C105+1</f>
        <v>41</v>
      </c>
      <c r="D106" s="51">
        <f ca="1" t="shared" si="49"/>
        <v>0</v>
      </c>
      <c r="E106" s="51">
        <f ca="1" t="shared" si="49"/>
        <v>0</v>
      </c>
      <c r="F106" s="51">
        <f ca="1" t="shared" si="49"/>
        <v>0</v>
      </c>
      <c r="G106" s="51">
        <f ca="1" t="shared" si="49"/>
        <v>0</v>
      </c>
      <c r="H106" s="51">
        <f ca="1" t="shared" si="49"/>
        <v>0</v>
      </c>
      <c r="I106" s="51">
        <f ca="1" t="shared" si="49"/>
        <v>0</v>
      </c>
      <c r="J106" s="51">
        <f ca="1" t="shared" si="49"/>
        <v>0</v>
      </c>
      <c r="K106" s="51">
        <f ca="1" t="shared" si="49"/>
        <v>0</v>
      </c>
      <c r="L106" s="51">
        <f ca="1" t="shared" si="49"/>
        <v>0</v>
      </c>
      <c r="M106" s="51">
        <f ca="1" t="shared" si="49"/>
        <v>0</v>
      </c>
      <c r="N106" s="51">
        <f ca="1" t="shared" si="50"/>
        <v>0</v>
      </c>
      <c r="O106" s="51">
        <f ca="1" t="shared" si="50"/>
        <v>0</v>
      </c>
      <c r="P106" s="51">
        <f ca="1" t="shared" si="50"/>
        <v>0</v>
      </c>
      <c r="Q106" s="51">
        <f ca="1" t="shared" si="50"/>
        <v>0</v>
      </c>
      <c r="R106" s="51">
        <f ca="1" t="shared" si="50"/>
        <v>0</v>
      </c>
      <c r="S106" s="51">
        <f ca="1" t="shared" si="50"/>
        <v>0</v>
      </c>
      <c r="T106" s="51">
        <f ca="1" t="shared" si="50"/>
        <v>0</v>
      </c>
      <c r="U106" s="51">
        <f ca="1" t="shared" si="50"/>
        <v>0</v>
      </c>
      <c r="V106" s="51">
        <f ca="1" t="shared" si="50"/>
        <v>0</v>
      </c>
      <c r="W106" s="51">
        <f ca="1" t="shared" si="50"/>
        <v>0</v>
      </c>
      <c r="X106" s="51">
        <f ca="1" t="shared" si="51"/>
        <v>0</v>
      </c>
      <c r="Y106" s="51">
        <f ca="1" t="shared" si="51"/>
        <v>0</v>
      </c>
      <c r="Z106" s="51">
        <f ca="1" t="shared" si="51"/>
        <v>0</v>
      </c>
      <c r="AA106" s="51">
        <f ca="1" t="shared" si="51"/>
        <v>0</v>
      </c>
      <c r="AB106" s="51">
        <f ca="1" t="shared" si="51"/>
        <v>0</v>
      </c>
      <c r="AC106" s="51">
        <f ca="1" t="shared" si="51"/>
        <v>0</v>
      </c>
      <c r="AD106" s="51">
        <f ca="1" t="shared" si="51"/>
        <v>0</v>
      </c>
      <c r="AE106" s="51">
        <f ca="1" t="shared" si="51"/>
        <v>0</v>
      </c>
      <c r="AF106" s="51">
        <f ca="1" t="shared" si="51"/>
        <v>0</v>
      </c>
      <c r="AG106" s="51">
        <f ca="1" t="shared" si="51"/>
        <v>0</v>
      </c>
      <c r="AH106" s="51">
        <f ca="1" t="shared" si="52"/>
        <v>0</v>
      </c>
      <c r="AI106" s="51">
        <f ca="1" t="shared" si="52"/>
        <v>0</v>
      </c>
      <c r="AJ106" s="51">
        <f ca="1" t="shared" si="52"/>
        <v>0</v>
      </c>
      <c r="AK106" s="51">
        <f ca="1" t="shared" si="52"/>
        <v>0</v>
      </c>
      <c r="AL106" s="51">
        <f ca="1" t="shared" si="52"/>
        <v>0</v>
      </c>
      <c r="AM106" s="51">
        <f ca="1" t="shared" si="52"/>
        <v>0</v>
      </c>
      <c r="AN106" s="51">
        <f ca="1" t="shared" si="52"/>
        <v>0</v>
      </c>
      <c r="AO106" s="51">
        <f ca="1" t="shared" si="52"/>
        <v>0</v>
      </c>
      <c r="AP106" s="51">
        <f ca="1" t="shared" si="52"/>
        <v>0</v>
      </c>
      <c r="AQ106" s="51">
        <f ca="1" t="shared" si="52"/>
        <v>0</v>
      </c>
      <c r="AR106" s="51">
        <f ca="1" t="shared" si="53"/>
        <v>0</v>
      </c>
      <c r="AS106" s="51">
        <f ca="1" t="shared" si="53"/>
        <v>0</v>
      </c>
      <c r="AT106" s="51">
        <f ca="1" t="shared" si="53"/>
        <v>0</v>
      </c>
      <c r="AU106" s="51">
        <f ca="1" t="shared" si="53"/>
        <v>0</v>
      </c>
      <c r="AV106" s="51">
        <f ca="1" t="shared" si="53"/>
        <v>2.430999999999999</v>
      </c>
      <c r="AW106" s="51">
        <f ca="1" t="shared" si="53"/>
        <v>12.154999999999996</v>
      </c>
      <c r="AX106" s="51">
        <f ca="1" t="shared" si="53"/>
        <v>24.30999999999999</v>
      </c>
      <c r="AY106" s="51">
        <f ca="1" t="shared" si="53"/>
        <v>121.54999999999995</v>
      </c>
    </row>
    <row r="107" spans="3:51" ht="12.75" outlineLevel="1">
      <c r="C107" s="50">
        <f t="shared" si="54"/>
        <v>42</v>
      </c>
      <c r="D107" s="51">
        <f ca="1" t="shared" si="49"/>
        <v>0</v>
      </c>
      <c r="E107" s="51">
        <f ca="1" t="shared" si="49"/>
        <v>0</v>
      </c>
      <c r="F107" s="51">
        <f ca="1" t="shared" si="49"/>
        <v>0</v>
      </c>
      <c r="G107" s="51">
        <f ca="1" t="shared" si="49"/>
        <v>0</v>
      </c>
      <c r="H107" s="51">
        <f ca="1" t="shared" si="49"/>
        <v>0</v>
      </c>
      <c r="I107" s="51">
        <f ca="1" t="shared" si="49"/>
        <v>0</v>
      </c>
      <c r="J107" s="51">
        <f ca="1" t="shared" si="49"/>
        <v>0</v>
      </c>
      <c r="K107" s="51">
        <f ca="1" t="shared" si="49"/>
        <v>0</v>
      </c>
      <c r="L107" s="51">
        <f ca="1" t="shared" si="49"/>
        <v>0</v>
      </c>
      <c r="M107" s="51">
        <f ca="1" t="shared" si="49"/>
        <v>0</v>
      </c>
      <c r="N107" s="51">
        <f ca="1" t="shared" si="50"/>
        <v>0</v>
      </c>
      <c r="O107" s="51">
        <f ca="1" t="shared" si="50"/>
        <v>0</v>
      </c>
      <c r="P107" s="51">
        <f ca="1" t="shared" si="50"/>
        <v>0</v>
      </c>
      <c r="Q107" s="51">
        <f ca="1" t="shared" si="50"/>
        <v>0</v>
      </c>
      <c r="R107" s="51">
        <f ca="1" t="shared" si="50"/>
        <v>0</v>
      </c>
      <c r="S107" s="51">
        <f ca="1" t="shared" si="50"/>
        <v>0</v>
      </c>
      <c r="T107" s="51">
        <f ca="1" t="shared" si="50"/>
        <v>0</v>
      </c>
      <c r="U107" s="51">
        <f ca="1" t="shared" si="50"/>
        <v>0</v>
      </c>
      <c r="V107" s="51">
        <f ca="1" t="shared" si="50"/>
        <v>0</v>
      </c>
      <c r="W107" s="51">
        <f ca="1" t="shared" si="50"/>
        <v>0</v>
      </c>
      <c r="X107" s="51">
        <f ca="1" t="shared" si="51"/>
        <v>0</v>
      </c>
      <c r="Y107" s="51">
        <f ca="1" t="shared" si="51"/>
        <v>0</v>
      </c>
      <c r="Z107" s="51">
        <f ca="1" t="shared" si="51"/>
        <v>0</v>
      </c>
      <c r="AA107" s="51">
        <f ca="1" t="shared" si="51"/>
        <v>0</v>
      </c>
      <c r="AB107" s="51">
        <f ca="1" t="shared" si="51"/>
        <v>0</v>
      </c>
      <c r="AC107" s="51">
        <f ca="1" t="shared" si="51"/>
        <v>0</v>
      </c>
      <c r="AD107" s="51">
        <f ca="1" t="shared" si="51"/>
        <v>0</v>
      </c>
      <c r="AE107" s="51">
        <f ca="1" t="shared" si="51"/>
        <v>0</v>
      </c>
      <c r="AF107" s="51">
        <f ca="1" t="shared" si="51"/>
        <v>0</v>
      </c>
      <c r="AG107" s="51">
        <f ca="1" t="shared" si="51"/>
        <v>0</v>
      </c>
      <c r="AH107" s="51">
        <f ca="1" t="shared" si="52"/>
        <v>0</v>
      </c>
      <c r="AI107" s="51">
        <f ca="1" t="shared" si="52"/>
        <v>0</v>
      </c>
      <c r="AJ107" s="51">
        <f ca="1" t="shared" si="52"/>
        <v>0</v>
      </c>
      <c r="AK107" s="51">
        <f ca="1" t="shared" si="52"/>
        <v>0</v>
      </c>
      <c r="AL107" s="51">
        <f ca="1" t="shared" si="52"/>
        <v>0</v>
      </c>
      <c r="AM107" s="51">
        <f ca="1" t="shared" si="52"/>
        <v>0</v>
      </c>
      <c r="AN107" s="51">
        <f ca="1" t="shared" si="52"/>
        <v>0</v>
      </c>
      <c r="AO107" s="51">
        <f ca="1" t="shared" si="52"/>
        <v>0</v>
      </c>
      <c r="AP107" s="51">
        <f ca="1" t="shared" si="52"/>
        <v>0</v>
      </c>
      <c r="AQ107" s="51">
        <f ca="1" t="shared" si="52"/>
        <v>0</v>
      </c>
      <c r="AR107" s="51">
        <f ca="1" t="shared" si="53"/>
        <v>0</v>
      </c>
      <c r="AS107" s="51">
        <f ca="1" t="shared" si="53"/>
        <v>0</v>
      </c>
      <c r="AT107" s="51">
        <f ca="1" t="shared" si="53"/>
        <v>0</v>
      </c>
      <c r="AU107" s="51">
        <f ca="1" t="shared" si="53"/>
        <v>0</v>
      </c>
      <c r="AV107" s="51">
        <f ca="1" t="shared" si="53"/>
        <v>0</v>
      </c>
      <c r="AW107" s="51">
        <f ca="1" t="shared" si="53"/>
        <v>2.379999999999999</v>
      </c>
      <c r="AX107" s="51">
        <f ca="1" t="shared" si="53"/>
        <v>11.899999999999997</v>
      </c>
      <c r="AY107" s="51">
        <f ca="1" t="shared" si="53"/>
        <v>23.799999999999994</v>
      </c>
    </row>
    <row r="108" spans="3:51" ht="12.75" outlineLevel="1">
      <c r="C108" s="50">
        <f t="shared" si="54"/>
        <v>43</v>
      </c>
      <c r="D108" s="51">
        <f ca="1" t="shared" si="49"/>
        <v>0</v>
      </c>
      <c r="E108" s="51">
        <f ca="1" t="shared" si="49"/>
        <v>0</v>
      </c>
      <c r="F108" s="51">
        <f ca="1" t="shared" si="49"/>
        <v>0</v>
      </c>
      <c r="G108" s="51">
        <f ca="1" t="shared" si="49"/>
        <v>0</v>
      </c>
      <c r="H108" s="51">
        <f ca="1" t="shared" si="49"/>
        <v>0</v>
      </c>
      <c r="I108" s="51">
        <f ca="1" t="shared" si="49"/>
        <v>0</v>
      </c>
      <c r="J108" s="51">
        <f ca="1" t="shared" si="49"/>
        <v>0</v>
      </c>
      <c r="K108" s="51">
        <f ca="1" t="shared" si="49"/>
        <v>0</v>
      </c>
      <c r="L108" s="51">
        <f ca="1" t="shared" si="49"/>
        <v>0</v>
      </c>
      <c r="M108" s="51">
        <f ca="1" t="shared" si="49"/>
        <v>0</v>
      </c>
      <c r="N108" s="51">
        <f ca="1" t="shared" si="50"/>
        <v>0</v>
      </c>
      <c r="O108" s="51">
        <f ca="1" t="shared" si="50"/>
        <v>0</v>
      </c>
      <c r="P108" s="51">
        <f ca="1" t="shared" si="50"/>
        <v>0</v>
      </c>
      <c r="Q108" s="51">
        <f ca="1" t="shared" si="50"/>
        <v>0</v>
      </c>
      <c r="R108" s="51">
        <f ca="1" t="shared" si="50"/>
        <v>0</v>
      </c>
      <c r="S108" s="51">
        <f ca="1" t="shared" si="50"/>
        <v>0</v>
      </c>
      <c r="T108" s="51">
        <f ca="1" t="shared" si="50"/>
        <v>0</v>
      </c>
      <c r="U108" s="51">
        <f ca="1" t="shared" si="50"/>
        <v>0</v>
      </c>
      <c r="V108" s="51">
        <f ca="1" t="shared" si="50"/>
        <v>0</v>
      </c>
      <c r="W108" s="51">
        <f ca="1" t="shared" si="50"/>
        <v>0</v>
      </c>
      <c r="X108" s="51">
        <f ca="1" t="shared" si="51"/>
        <v>0</v>
      </c>
      <c r="Y108" s="51">
        <f ca="1" t="shared" si="51"/>
        <v>0</v>
      </c>
      <c r="Z108" s="51">
        <f ca="1" t="shared" si="51"/>
        <v>0</v>
      </c>
      <c r="AA108" s="51">
        <f ca="1" t="shared" si="51"/>
        <v>0</v>
      </c>
      <c r="AB108" s="51">
        <f ca="1" t="shared" si="51"/>
        <v>0</v>
      </c>
      <c r="AC108" s="51">
        <f ca="1" t="shared" si="51"/>
        <v>0</v>
      </c>
      <c r="AD108" s="51">
        <f ca="1" t="shared" si="51"/>
        <v>0</v>
      </c>
      <c r="AE108" s="51">
        <f ca="1" t="shared" si="51"/>
        <v>0</v>
      </c>
      <c r="AF108" s="51">
        <f ca="1" t="shared" si="51"/>
        <v>0</v>
      </c>
      <c r="AG108" s="51">
        <f ca="1" t="shared" si="51"/>
        <v>0</v>
      </c>
      <c r="AH108" s="51">
        <f ca="1" t="shared" si="52"/>
        <v>0</v>
      </c>
      <c r="AI108" s="51">
        <f ca="1" t="shared" si="52"/>
        <v>0</v>
      </c>
      <c r="AJ108" s="51">
        <f ca="1" t="shared" si="52"/>
        <v>0</v>
      </c>
      <c r="AK108" s="51">
        <f ca="1" t="shared" si="52"/>
        <v>0</v>
      </c>
      <c r="AL108" s="51">
        <f ca="1" t="shared" si="52"/>
        <v>0</v>
      </c>
      <c r="AM108" s="51">
        <f ca="1" t="shared" si="52"/>
        <v>0</v>
      </c>
      <c r="AN108" s="51">
        <f ca="1" t="shared" si="52"/>
        <v>0</v>
      </c>
      <c r="AO108" s="51">
        <f ca="1" t="shared" si="52"/>
        <v>0</v>
      </c>
      <c r="AP108" s="51">
        <f ca="1" t="shared" si="52"/>
        <v>0</v>
      </c>
      <c r="AQ108" s="51">
        <f ca="1" t="shared" si="52"/>
        <v>0</v>
      </c>
      <c r="AR108" s="51">
        <f ca="1" t="shared" si="53"/>
        <v>0</v>
      </c>
      <c r="AS108" s="51">
        <f ca="1" t="shared" si="53"/>
        <v>0</v>
      </c>
      <c r="AT108" s="51">
        <f ca="1" t="shared" si="53"/>
        <v>0</v>
      </c>
      <c r="AU108" s="51">
        <f ca="1" t="shared" si="53"/>
        <v>0</v>
      </c>
      <c r="AV108" s="51">
        <f ca="1" t="shared" si="53"/>
        <v>0</v>
      </c>
      <c r="AW108" s="51">
        <f ca="1" t="shared" si="53"/>
        <v>0</v>
      </c>
      <c r="AX108" s="51">
        <f ca="1" t="shared" si="53"/>
        <v>2.328999999999999</v>
      </c>
      <c r="AY108" s="51">
        <f ca="1" t="shared" si="53"/>
        <v>11.644999999999994</v>
      </c>
    </row>
    <row r="109" spans="3:51" ht="12.75" outlineLevel="1">
      <c r="C109" s="50">
        <f t="shared" si="54"/>
        <v>44</v>
      </c>
      <c r="D109" s="51">
        <f ca="1" t="shared" si="49"/>
        <v>0</v>
      </c>
      <c r="E109" s="51">
        <f ca="1" t="shared" si="49"/>
        <v>0</v>
      </c>
      <c r="F109" s="51">
        <f ca="1" t="shared" si="49"/>
        <v>0</v>
      </c>
      <c r="G109" s="51">
        <f ca="1" t="shared" si="49"/>
        <v>0</v>
      </c>
      <c r="H109" s="51">
        <f ca="1" t="shared" si="49"/>
        <v>0</v>
      </c>
      <c r="I109" s="51">
        <f ca="1" t="shared" si="49"/>
        <v>0</v>
      </c>
      <c r="J109" s="51">
        <f ca="1" t="shared" si="49"/>
        <v>0</v>
      </c>
      <c r="K109" s="51">
        <f ca="1" t="shared" si="49"/>
        <v>0</v>
      </c>
      <c r="L109" s="51">
        <f ca="1" t="shared" si="49"/>
        <v>0</v>
      </c>
      <c r="M109" s="51">
        <f ca="1" t="shared" si="49"/>
        <v>0</v>
      </c>
      <c r="N109" s="51">
        <f ca="1" t="shared" si="50"/>
        <v>0</v>
      </c>
      <c r="O109" s="51">
        <f ca="1" t="shared" si="50"/>
        <v>0</v>
      </c>
      <c r="P109" s="51">
        <f ca="1" t="shared" si="50"/>
        <v>0</v>
      </c>
      <c r="Q109" s="51">
        <f ca="1" t="shared" si="50"/>
        <v>0</v>
      </c>
      <c r="R109" s="51">
        <f ca="1" t="shared" si="50"/>
        <v>0</v>
      </c>
      <c r="S109" s="51">
        <f ca="1" t="shared" si="50"/>
        <v>0</v>
      </c>
      <c r="T109" s="51">
        <f ca="1" t="shared" si="50"/>
        <v>0</v>
      </c>
      <c r="U109" s="51">
        <f ca="1" t="shared" si="50"/>
        <v>0</v>
      </c>
      <c r="V109" s="51">
        <f ca="1" t="shared" si="50"/>
        <v>0</v>
      </c>
      <c r="W109" s="51">
        <f ca="1" t="shared" si="50"/>
        <v>0</v>
      </c>
      <c r="X109" s="51">
        <f ca="1" t="shared" si="51"/>
        <v>0</v>
      </c>
      <c r="Y109" s="51">
        <f ca="1" t="shared" si="51"/>
        <v>0</v>
      </c>
      <c r="Z109" s="51">
        <f ca="1" t="shared" si="51"/>
        <v>0</v>
      </c>
      <c r="AA109" s="51">
        <f ca="1" t="shared" si="51"/>
        <v>0</v>
      </c>
      <c r="AB109" s="51">
        <f ca="1" t="shared" si="51"/>
        <v>0</v>
      </c>
      <c r="AC109" s="51">
        <f ca="1" t="shared" si="51"/>
        <v>0</v>
      </c>
      <c r="AD109" s="51">
        <f ca="1" t="shared" si="51"/>
        <v>0</v>
      </c>
      <c r="AE109" s="51">
        <f ca="1" t="shared" si="51"/>
        <v>0</v>
      </c>
      <c r="AF109" s="51">
        <f ca="1" t="shared" si="51"/>
        <v>0</v>
      </c>
      <c r="AG109" s="51">
        <f ca="1" t="shared" si="51"/>
        <v>0</v>
      </c>
      <c r="AH109" s="51">
        <f ca="1" t="shared" si="52"/>
        <v>0</v>
      </c>
      <c r="AI109" s="51">
        <f ca="1" t="shared" si="52"/>
        <v>0</v>
      </c>
      <c r="AJ109" s="51">
        <f ca="1" t="shared" si="52"/>
        <v>0</v>
      </c>
      <c r="AK109" s="51">
        <f ca="1" t="shared" si="52"/>
        <v>0</v>
      </c>
      <c r="AL109" s="51">
        <f ca="1" t="shared" si="52"/>
        <v>0</v>
      </c>
      <c r="AM109" s="51">
        <f ca="1" t="shared" si="52"/>
        <v>0</v>
      </c>
      <c r="AN109" s="51">
        <f ca="1" t="shared" si="52"/>
        <v>0</v>
      </c>
      <c r="AO109" s="51">
        <f ca="1" t="shared" si="52"/>
        <v>0</v>
      </c>
      <c r="AP109" s="51">
        <f ca="1" t="shared" si="52"/>
        <v>0</v>
      </c>
      <c r="AQ109" s="51">
        <f ca="1" t="shared" si="52"/>
        <v>0</v>
      </c>
      <c r="AR109" s="51">
        <f ca="1" t="shared" si="53"/>
        <v>0</v>
      </c>
      <c r="AS109" s="51">
        <f ca="1" t="shared" si="53"/>
        <v>0</v>
      </c>
      <c r="AT109" s="51">
        <f ca="1" t="shared" si="53"/>
        <v>0</v>
      </c>
      <c r="AU109" s="51">
        <f ca="1" t="shared" si="53"/>
        <v>0</v>
      </c>
      <c r="AV109" s="51">
        <f ca="1" t="shared" si="53"/>
        <v>0</v>
      </c>
      <c r="AW109" s="51">
        <f ca="1" t="shared" si="53"/>
        <v>0</v>
      </c>
      <c r="AX109" s="51">
        <f ca="1" t="shared" si="53"/>
        <v>0</v>
      </c>
      <c r="AY109" s="51">
        <f ca="1" t="shared" si="53"/>
        <v>2.277999999999999</v>
      </c>
    </row>
    <row r="110" spans="3:51" ht="12.75" outlineLevel="1">
      <c r="C110" s="50">
        <f t="shared" si="54"/>
        <v>45</v>
      </c>
      <c r="D110" s="51">
        <f ca="1" t="shared" si="49"/>
        <v>0</v>
      </c>
      <c r="E110" s="51">
        <f ca="1" t="shared" si="49"/>
        <v>0</v>
      </c>
      <c r="F110" s="51">
        <f ca="1" t="shared" si="49"/>
        <v>0</v>
      </c>
      <c r="G110" s="51">
        <f ca="1" t="shared" si="49"/>
        <v>0</v>
      </c>
      <c r="H110" s="51">
        <f ca="1" t="shared" si="49"/>
        <v>0</v>
      </c>
      <c r="I110" s="51">
        <f ca="1" t="shared" si="49"/>
        <v>0</v>
      </c>
      <c r="J110" s="51">
        <f ca="1" t="shared" si="49"/>
        <v>0</v>
      </c>
      <c r="K110" s="51">
        <f ca="1" t="shared" si="49"/>
        <v>0</v>
      </c>
      <c r="L110" s="51">
        <f ca="1" t="shared" si="49"/>
        <v>0</v>
      </c>
      <c r="M110" s="51">
        <f ca="1" t="shared" si="49"/>
        <v>0</v>
      </c>
      <c r="N110" s="51">
        <f ca="1" t="shared" si="50"/>
        <v>0</v>
      </c>
      <c r="O110" s="51">
        <f ca="1" t="shared" si="50"/>
        <v>0</v>
      </c>
      <c r="P110" s="51">
        <f ca="1" t="shared" si="50"/>
        <v>0</v>
      </c>
      <c r="Q110" s="51">
        <f ca="1" t="shared" si="50"/>
        <v>0</v>
      </c>
      <c r="R110" s="51">
        <f ca="1" t="shared" si="50"/>
        <v>0</v>
      </c>
      <c r="S110" s="51">
        <f ca="1" t="shared" si="50"/>
        <v>0</v>
      </c>
      <c r="T110" s="51">
        <f ca="1" t="shared" si="50"/>
        <v>0</v>
      </c>
      <c r="U110" s="51">
        <f ca="1" t="shared" si="50"/>
        <v>0</v>
      </c>
      <c r="V110" s="51">
        <f ca="1" t="shared" si="50"/>
        <v>0</v>
      </c>
      <c r="W110" s="51">
        <f ca="1" t="shared" si="50"/>
        <v>0</v>
      </c>
      <c r="X110" s="51">
        <f ca="1" t="shared" si="51"/>
        <v>0</v>
      </c>
      <c r="Y110" s="51">
        <f ca="1" t="shared" si="51"/>
        <v>0</v>
      </c>
      <c r="Z110" s="51">
        <f ca="1" t="shared" si="51"/>
        <v>0</v>
      </c>
      <c r="AA110" s="51">
        <f ca="1" t="shared" si="51"/>
        <v>0</v>
      </c>
      <c r="AB110" s="51">
        <f ca="1" t="shared" si="51"/>
        <v>0</v>
      </c>
      <c r="AC110" s="51">
        <f ca="1" t="shared" si="51"/>
        <v>0</v>
      </c>
      <c r="AD110" s="51">
        <f ca="1" t="shared" si="51"/>
        <v>0</v>
      </c>
      <c r="AE110" s="51">
        <f ca="1" t="shared" si="51"/>
        <v>0</v>
      </c>
      <c r="AF110" s="51">
        <f ca="1" t="shared" si="51"/>
        <v>0</v>
      </c>
      <c r="AG110" s="51">
        <f ca="1" t="shared" si="51"/>
        <v>0</v>
      </c>
      <c r="AH110" s="51">
        <f ca="1" t="shared" si="52"/>
        <v>0</v>
      </c>
      <c r="AI110" s="51">
        <f ca="1" t="shared" si="52"/>
        <v>0</v>
      </c>
      <c r="AJ110" s="51">
        <f ca="1" t="shared" si="52"/>
        <v>0</v>
      </c>
      <c r="AK110" s="51">
        <f ca="1" t="shared" si="52"/>
        <v>0</v>
      </c>
      <c r="AL110" s="51">
        <f ca="1" t="shared" si="52"/>
        <v>0</v>
      </c>
      <c r="AM110" s="51">
        <f ca="1" t="shared" si="52"/>
        <v>0</v>
      </c>
      <c r="AN110" s="51">
        <f ca="1" t="shared" si="52"/>
        <v>0</v>
      </c>
      <c r="AO110" s="51">
        <f ca="1" t="shared" si="52"/>
        <v>0</v>
      </c>
      <c r="AP110" s="51">
        <f ca="1" t="shared" si="52"/>
        <v>0</v>
      </c>
      <c r="AQ110" s="51">
        <f ca="1" t="shared" si="52"/>
        <v>0</v>
      </c>
      <c r="AR110" s="51">
        <f ca="1" t="shared" si="53"/>
        <v>0</v>
      </c>
      <c r="AS110" s="51">
        <f ca="1" t="shared" si="53"/>
        <v>0</v>
      </c>
      <c r="AT110" s="51">
        <f ca="1" t="shared" si="53"/>
        <v>0</v>
      </c>
      <c r="AU110" s="51">
        <f ca="1" t="shared" si="53"/>
        <v>0</v>
      </c>
      <c r="AV110" s="51">
        <f ca="1" t="shared" si="53"/>
        <v>0</v>
      </c>
      <c r="AW110" s="51">
        <f ca="1" t="shared" si="53"/>
        <v>0</v>
      </c>
      <c r="AX110" s="51">
        <f ca="1" t="shared" si="53"/>
        <v>0</v>
      </c>
      <c r="AY110" s="51">
        <f ca="1" t="shared" si="53"/>
        <v>0</v>
      </c>
    </row>
    <row r="111" spans="3:51" ht="12.75" outlineLevel="1">
      <c r="C111" s="50">
        <f t="shared" si="54"/>
        <v>46</v>
      </c>
      <c r="D111" s="51">
        <f ca="1" t="shared" si="49"/>
        <v>0</v>
      </c>
      <c r="E111" s="51">
        <f ca="1" t="shared" si="49"/>
        <v>0</v>
      </c>
      <c r="F111" s="51">
        <f ca="1" t="shared" si="49"/>
        <v>0</v>
      </c>
      <c r="G111" s="51">
        <f ca="1" t="shared" si="49"/>
        <v>0</v>
      </c>
      <c r="H111" s="51">
        <f ca="1" t="shared" si="49"/>
        <v>0</v>
      </c>
      <c r="I111" s="51">
        <f ca="1" t="shared" si="49"/>
        <v>0</v>
      </c>
      <c r="J111" s="51">
        <f ca="1" t="shared" si="49"/>
        <v>0</v>
      </c>
      <c r="K111" s="51">
        <f ca="1" t="shared" si="49"/>
        <v>0</v>
      </c>
      <c r="L111" s="51">
        <f ca="1" t="shared" si="49"/>
        <v>0</v>
      </c>
      <c r="M111" s="51">
        <f ca="1" t="shared" si="49"/>
        <v>0</v>
      </c>
      <c r="N111" s="51">
        <f ca="1" t="shared" si="50"/>
        <v>0</v>
      </c>
      <c r="O111" s="51">
        <f ca="1" t="shared" si="50"/>
        <v>0</v>
      </c>
      <c r="P111" s="51">
        <f ca="1" t="shared" si="50"/>
        <v>0</v>
      </c>
      <c r="Q111" s="51">
        <f ca="1" t="shared" si="50"/>
        <v>0</v>
      </c>
      <c r="R111" s="51">
        <f ca="1" t="shared" si="50"/>
        <v>0</v>
      </c>
      <c r="S111" s="51">
        <f ca="1" t="shared" si="50"/>
        <v>0</v>
      </c>
      <c r="T111" s="51">
        <f ca="1" t="shared" si="50"/>
        <v>0</v>
      </c>
      <c r="U111" s="51">
        <f ca="1" t="shared" si="50"/>
        <v>0</v>
      </c>
      <c r="V111" s="51">
        <f ca="1" t="shared" si="50"/>
        <v>0</v>
      </c>
      <c r="W111" s="51">
        <f ca="1" t="shared" si="50"/>
        <v>0</v>
      </c>
      <c r="X111" s="51">
        <f ca="1" t="shared" si="51"/>
        <v>0</v>
      </c>
      <c r="Y111" s="51">
        <f ca="1" t="shared" si="51"/>
        <v>0</v>
      </c>
      <c r="Z111" s="51">
        <f ca="1" t="shared" si="51"/>
        <v>0</v>
      </c>
      <c r="AA111" s="51">
        <f ca="1" t="shared" si="51"/>
        <v>0</v>
      </c>
      <c r="AB111" s="51">
        <f ca="1" t="shared" si="51"/>
        <v>0</v>
      </c>
      <c r="AC111" s="51">
        <f ca="1" t="shared" si="51"/>
        <v>0</v>
      </c>
      <c r="AD111" s="51">
        <f ca="1" t="shared" si="51"/>
        <v>0</v>
      </c>
      <c r="AE111" s="51">
        <f ca="1" t="shared" si="51"/>
        <v>0</v>
      </c>
      <c r="AF111" s="51">
        <f ca="1" t="shared" si="51"/>
        <v>0</v>
      </c>
      <c r="AG111" s="51">
        <f ca="1" t="shared" si="51"/>
        <v>0</v>
      </c>
      <c r="AH111" s="51">
        <f ca="1" t="shared" si="52"/>
        <v>0</v>
      </c>
      <c r="AI111" s="51">
        <f ca="1" t="shared" si="52"/>
        <v>0</v>
      </c>
      <c r="AJ111" s="51">
        <f ca="1" t="shared" si="52"/>
        <v>0</v>
      </c>
      <c r="AK111" s="51">
        <f ca="1" t="shared" si="52"/>
        <v>0</v>
      </c>
      <c r="AL111" s="51">
        <f ca="1" t="shared" si="52"/>
        <v>0</v>
      </c>
      <c r="AM111" s="51">
        <f ca="1" t="shared" si="52"/>
        <v>0</v>
      </c>
      <c r="AN111" s="51">
        <f ca="1" t="shared" si="52"/>
        <v>0</v>
      </c>
      <c r="AO111" s="51">
        <f ca="1" t="shared" si="52"/>
        <v>0</v>
      </c>
      <c r="AP111" s="51">
        <f ca="1" t="shared" si="52"/>
        <v>0</v>
      </c>
      <c r="AQ111" s="51">
        <f ca="1" t="shared" si="52"/>
        <v>0</v>
      </c>
      <c r="AR111" s="51">
        <f ca="1" t="shared" si="53"/>
        <v>0</v>
      </c>
      <c r="AS111" s="51">
        <f ca="1" t="shared" si="53"/>
        <v>0</v>
      </c>
      <c r="AT111" s="51">
        <f ca="1" t="shared" si="53"/>
        <v>0</v>
      </c>
      <c r="AU111" s="51">
        <f ca="1" t="shared" si="53"/>
        <v>0</v>
      </c>
      <c r="AV111" s="51">
        <f ca="1" t="shared" si="53"/>
        <v>0</v>
      </c>
      <c r="AW111" s="51">
        <f ca="1" t="shared" si="53"/>
        <v>0</v>
      </c>
      <c r="AX111" s="51">
        <f ca="1" t="shared" si="53"/>
        <v>0</v>
      </c>
      <c r="AY111" s="51">
        <f ca="1" t="shared" si="53"/>
        <v>0</v>
      </c>
    </row>
    <row r="112" spans="3:51" ht="12.75" outlineLevel="1">
      <c r="C112" s="50">
        <f t="shared" si="54"/>
        <v>47</v>
      </c>
      <c r="D112" s="51">
        <f aca="true" ca="1" t="shared" si="55" ref="D112:S113">IF(ISNUMBER(OFFSET(D$10,0,-$C112)*VLOOKUP($C112,ChurnTable,3,0)*VLOOKUP($C112,ConversionTable,2,0)),OFFSET(D$10,0,-$C112)*VLOOKUP($C112,ChurnTable,3,0)*VLOOKUP($C112,ConversionTable,2,0))*1</f>
        <v>0</v>
      </c>
      <c r="E112" s="51">
        <f ca="1" t="shared" si="55"/>
        <v>0</v>
      </c>
      <c r="F112" s="51">
        <f ca="1" t="shared" si="55"/>
        <v>0</v>
      </c>
      <c r="G112" s="51">
        <f ca="1" t="shared" si="55"/>
        <v>0</v>
      </c>
      <c r="H112" s="51">
        <f ca="1" t="shared" si="55"/>
        <v>0</v>
      </c>
      <c r="I112" s="51">
        <f ca="1" t="shared" si="55"/>
        <v>0</v>
      </c>
      <c r="J112" s="51">
        <f ca="1" t="shared" si="55"/>
        <v>0</v>
      </c>
      <c r="K112" s="51">
        <f ca="1" t="shared" si="55"/>
        <v>0</v>
      </c>
      <c r="L112" s="51">
        <f ca="1" t="shared" si="55"/>
        <v>0</v>
      </c>
      <c r="M112" s="51">
        <f ca="1" t="shared" si="55"/>
        <v>0</v>
      </c>
      <c r="N112" s="51">
        <f ca="1" t="shared" si="55"/>
        <v>0</v>
      </c>
      <c r="O112" s="51">
        <f ca="1" t="shared" si="55"/>
        <v>0</v>
      </c>
      <c r="P112" s="51">
        <f ca="1" t="shared" si="55"/>
        <v>0</v>
      </c>
      <c r="Q112" s="51">
        <f ca="1" t="shared" si="55"/>
        <v>0</v>
      </c>
      <c r="R112" s="51">
        <f ca="1" t="shared" si="55"/>
        <v>0</v>
      </c>
      <c r="S112" s="51">
        <f ca="1" t="shared" si="55"/>
        <v>0</v>
      </c>
      <c r="T112" s="51">
        <f aca="true" ca="1" t="shared" si="56" ref="T112:AI113">IF(ISNUMBER(OFFSET(T$10,0,-$C112)*VLOOKUP($C112,ChurnTable,3,0)*VLOOKUP($C112,ConversionTable,2,0)),OFFSET(T$10,0,-$C112)*VLOOKUP($C112,ChurnTable,3,0)*VLOOKUP($C112,ConversionTable,2,0))*1</f>
        <v>0</v>
      </c>
      <c r="U112" s="51">
        <f ca="1" t="shared" si="56"/>
        <v>0</v>
      </c>
      <c r="V112" s="51">
        <f ca="1" t="shared" si="56"/>
        <v>0</v>
      </c>
      <c r="W112" s="51">
        <f ca="1" t="shared" si="56"/>
        <v>0</v>
      </c>
      <c r="X112" s="51">
        <f ca="1" t="shared" si="56"/>
        <v>0</v>
      </c>
      <c r="Y112" s="51">
        <f ca="1" t="shared" si="56"/>
        <v>0</v>
      </c>
      <c r="Z112" s="51">
        <f ca="1" t="shared" si="56"/>
        <v>0</v>
      </c>
      <c r="AA112" s="51">
        <f ca="1" t="shared" si="56"/>
        <v>0</v>
      </c>
      <c r="AB112" s="51">
        <f ca="1" t="shared" si="56"/>
        <v>0</v>
      </c>
      <c r="AC112" s="51">
        <f ca="1" t="shared" si="56"/>
        <v>0</v>
      </c>
      <c r="AD112" s="51">
        <f ca="1" t="shared" si="56"/>
        <v>0</v>
      </c>
      <c r="AE112" s="51">
        <f ca="1" t="shared" si="56"/>
        <v>0</v>
      </c>
      <c r="AF112" s="51">
        <f ca="1" t="shared" si="56"/>
        <v>0</v>
      </c>
      <c r="AG112" s="51">
        <f ca="1" t="shared" si="56"/>
        <v>0</v>
      </c>
      <c r="AH112" s="51">
        <f ca="1" t="shared" si="56"/>
        <v>0</v>
      </c>
      <c r="AI112" s="51">
        <f ca="1" t="shared" si="56"/>
        <v>0</v>
      </c>
      <c r="AJ112" s="51">
        <f aca="true" ca="1" t="shared" si="57" ref="AH112:AQ113">IF(ISNUMBER(OFFSET(AJ$10,0,-$C112)*VLOOKUP($C112,ChurnTable,3,0)*VLOOKUP($C112,ConversionTable,2,0)),OFFSET(AJ$10,0,-$C112)*VLOOKUP($C112,ChurnTable,3,0)*VLOOKUP($C112,ConversionTable,2,0))*1</f>
        <v>0</v>
      </c>
      <c r="AK112" s="51">
        <f ca="1" t="shared" si="57"/>
        <v>0</v>
      </c>
      <c r="AL112" s="51">
        <f ca="1" t="shared" si="57"/>
        <v>0</v>
      </c>
      <c r="AM112" s="51">
        <f ca="1" t="shared" si="57"/>
        <v>0</v>
      </c>
      <c r="AN112" s="51">
        <f ca="1" t="shared" si="57"/>
        <v>0</v>
      </c>
      <c r="AO112" s="51">
        <f ca="1" t="shared" si="57"/>
        <v>0</v>
      </c>
      <c r="AP112" s="51">
        <f ca="1" t="shared" si="57"/>
        <v>0</v>
      </c>
      <c r="AQ112" s="51">
        <f ca="1" t="shared" si="57"/>
        <v>0</v>
      </c>
      <c r="AR112" s="51">
        <f ca="1" t="shared" si="53"/>
        <v>0</v>
      </c>
      <c r="AS112" s="51">
        <f ca="1" t="shared" si="53"/>
        <v>0</v>
      </c>
      <c r="AT112" s="51">
        <f ca="1" t="shared" si="53"/>
        <v>0</v>
      </c>
      <c r="AU112" s="51">
        <f ca="1" t="shared" si="53"/>
        <v>0</v>
      </c>
      <c r="AV112" s="51">
        <f ca="1" t="shared" si="53"/>
        <v>0</v>
      </c>
      <c r="AW112" s="51">
        <f ca="1" t="shared" si="53"/>
        <v>0</v>
      </c>
      <c r="AX112" s="51">
        <f ca="1" t="shared" si="53"/>
        <v>0</v>
      </c>
      <c r="AY112" s="51">
        <f ca="1" t="shared" si="53"/>
        <v>0</v>
      </c>
    </row>
    <row r="113" spans="3:51" ht="12.75" outlineLevel="1">
      <c r="C113" s="50">
        <f t="shared" si="54"/>
        <v>48</v>
      </c>
      <c r="D113" s="51">
        <f ca="1" t="shared" si="55"/>
        <v>0</v>
      </c>
      <c r="E113" s="51">
        <f ca="1" t="shared" si="55"/>
        <v>0</v>
      </c>
      <c r="F113" s="51">
        <f ca="1" t="shared" si="55"/>
        <v>0</v>
      </c>
      <c r="G113" s="51">
        <f ca="1" t="shared" si="55"/>
        <v>0</v>
      </c>
      <c r="H113" s="51">
        <f ca="1" t="shared" si="55"/>
        <v>0</v>
      </c>
      <c r="I113" s="51">
        <f ca="1" t="shared" si="55"/>
        <v>0</v>
      </c>
      <c r="J113" s="51">
        <f ca="1" t="shared" si="55"/>
        <v>0</v>
      </c>
      <c r="K113" s="51">
        <f ca="1" t="shared" si="55"/>
        <v>0</v>
      </c>
      <c r="L113" s="51">
        <f ca="1" t="shared" si="55"/>
        <v>0</v>
      </c>
      <c r="M113" s="51">
        <f ca="1" t="shared" si="55"/>
        <v>0</v>
      </c>
      <c r="N113" s="51">
        <f ca="1" t="shared" si="55"/>
        <v>0</v>
      </c>
      <c r="O113" s="51">
        <f ca="1" t="shared" si="55"/>
        <v>0</v>
      </c>
      <c r="P113" s="51">
        <f ca="1" t="shared" si="55"/>
        <v>0</v>
      </c>
      <c r="Q113" s="51">
        <f ca="1" t="shared" si="55"/>
        <v>0</v>
      </c>
      <c r="R113" s="51">
        <f ca="1" t="shared" si="55"/>
        <v>0</v>
      </c>
      <c r="S113" s="51">
        <f ca="1" t="shared" si="55"/>
        <v>0</v>
      </c>
      <c r="T113" s="51">
        <f ca="1" t="shared" si="56"/>
        <v>0</v>
      </c>
      <c r="U113" s="51">
        <f ca="1" t="shared" si="56"/>
        <v>0</v>
      </c>
      <c r="V113" s="51">
        <f ca="1" t="shared" si="56"/>
        <v>0</v>
      </c>
      <c r="W113" s="51">
        <f ca="1" t="shared" si="56"/>
        <v>0</v>
      </c>
      <c r="X113" s="51">
        <f ca="1" t="shared" si="56"/>
        <v>0</v>
      </c>
      <c r="Y113" s="51">
        <f ca="1" t="shared" si="56"/>
        <v>0</v>
      </c>
      <c r="Z113" s="51">
        <f ca="1" t="shared" si="56"/>
        <v>0</v>
      </c>
      <c r="AA113" s="51">
        <f ca="1" t="shared" si="56"/>
        <v>0</v>
      </c>
      <c r="AB113" s="51">
        <f ca="1" t="shared" si="56"/>
        <v>0</v>
      </c>
      <c r="AC113" s="51">
        <f ca="1" t="shared" si="56"/>
        <v>0</v>
      </c>
      <c r="AD113" s="51">
        <f ca="1" t="shared" si="56"/>
        <v>0</v>
      </c>
      <c r="AE113" s="51">
        <f ca="1" t="shared" si="56"/>
        <v>0</v>
      </c>
      <c r="AF113" s="51">
        <f ca="1" t="shared" si="56"/>
        <v>0</v>
      </c>
      <c r="AG113" s="51">
        <f ca="1" t="shared" si="56"/>
        <v>0</v>
      </c>
      <c r="AH113" s="51">
        <f ca="1" t="shared" si="57"/>
        <v>0</v>
      </c>
      <c r="AI113" s="51">
        <f ca="1" t="shared" si="57"/>
        <v>0</v>
      </c>
      <c r="AJ113" s="51">
        <f ca="1" t="shared" si="57"/>
        <v>0</v>
      </c>
      <c r="AK113" s="51">
        <f ca="1" t="shared" si="57"/>
        <v>0</v>
      </c>
      <c r="AL113" s="51">
        <f ca="1" t="shared" si="57"/>
        <v>0</v>
      </c>
      <c r="AM113" s="51">
        <f ca="1" t="shared" si="57"/>
        <v>0</v>
      </c>
      <c r="AN113" s="51">
        <f ca="1" t="shared" si="57"/>
        <v>0</v>
      </c>
      <c r="AO113" s="51">
        <f ca="1" t="shared" si="57"/>
        <v>0</v>
      </c>
      <c r="AP113" s="51">
        <f ca="1" t="shared" si="57"/>
        <v>0</v>
      </c>
      <c r="AQ113" s="51">
        <f ca="1" t="shared" si="57"/>
        <v>0</v>
      </c>
      <c r="AR113" s="51">
        <f ca="1" t="shared" si="53"/>
        <v>0</v>
      </c>
      <c r="AS113" s="51">
        <f ca="1" t="shared" si="53"/>
        <v>0</v>
      </c>
      <c r="AT113" s="51">
        <f ca="1" t="shared" si="53"/>
        <v>0</v>
      </c>
      <c r="AU113" s="51">
        <f ca="1" t="shared" si="53"/>
        <v>0</v>
      </c>
      <c r="AV113" s="51">
        <f ca="1" t="shared" si="53"/>
        <v>0</v>
      </c>
      <c r="AW113" s="51">
        <f ca="1" t="shared" si="53"/>
        <v>0</v>
      </c>
      <c r="AX113" s="51">
        <f ca="1" t="shared" si="53"/>
        <v>0</v>
      </c>
      <c r="AY113" s="51">
        <f ca="1" t="shared" si="53"/>
        <v>0</v>
      </c>
    </row>
    <row r="114" spans="3:56" ht="12.75">
      <c r="C114" s="52" t="s">
        <v>48</v>
      </c>
      <c r="D114" s="53">
        <f>SUM(D66:D113)</f>
        <v>0</v>
      </c>
      <c r="E114" s="53">
        <f aca="true" t="shared" si="58" ref="E114:AY114">SUM(E66:E113)</f>
        <v>0</v>
      </c>
      <c r="F114" s="53">
        <f t="shared" si="58"/>
        <v>0</v>
      </c>
      <c r="G114" s="53">
        <f t="shared" si="58"/>
        <v>0</v>
      </c>
      <c r="H114" s="53">
        <f t="shared" si="58"/>
        <v>0.22499999999999998</v>
      </c>
      <c r="I114" s="53">
        <f t="shared" si="58"/>
        <v>1.4749999999999999</v>
      </c>
      <c r="J114" s="53">
        <f t="shared" si="58"/>
        <v>4.6</v>
      </c>
      <c r="K114" s="53">
        <f t="shared" si="58"/>
        <v>18.5</v>
      </c>
      <c r="L114" s="53">
        <f t="shared" si="58"/>
        <v>50.67</v>
      </c>
      <c r="M114" s="53">
        <f t="shared" si="58"/>
        <v>111.94999999999999</v>
      </c>
      <c r="N114" s="53">
        <f t="shared" si="58"/>
        <v>233.45999999999998</v>
      </c>
      <c r="O114" s="53">
        <f t="shared" si="58"/>
        <v>442.749</v>
      </c>
      <c r="P114" s="53">
        <f t="shared" si="58"/>
        <v>790.977</v>
      </c>
      <c r="Q114" s="53">
        <f t="shared" si="58"/>
        <v>1343.459</v>
      </c>
      <c r="R114" s="53">
        <f t="shared" si="58"/>
        <v>2140.545</v>
      </c>
      <c r="S114" s="53">
        <f t="shared" si="58"/>
        <v>3196.6725</v>
      </c>
      <c r="T114" s="53">
        <f t="shared" si="58"/>
        <v>4523.238375000001</v>
      </c>
      <c r="U114" s="53">
        <f t="shared" si="58"/>
        <v>6120.78684375</v>
      </c>
      <c r="V114" s="53">
        <f t="shared" si="58"/>
        <v>8009.2148359375005</v>
      </c>
      <c r="W114" s="53">
        <f t="shared" si="58"/>
        <v>10202.429727734378</v>
      </c>
      <c r="X114" s="53">
        <f t="shared" si="58"/>
        <v>12716.908464121094</v>
      </c>
      <c r="Y114" s="53">
        <f t="shared" si="58"/>
        <v>15570.187837327148</v>
      </c>
      <c r="Z114" s="53">
        <f t="shared" si="58"/>
        <v>18773.319479193506</v>
      </c>
      <c r="AA114" s="53">
        <f t="shared" si="58"/>
        <v>22337.486803153177</v>
      </c>
      <c r="AB114" s="53">
        <f t="shared" si="58"/>
        <v>26277.20309331084</v>
      </c>
      <c r="AC114" s="53">
        <f t="shared" si="58"/>
        <v>30597.575030547556</v>
      </c>
      <c r="AD114" s="53">
        <f t="shared" si="58"/>
        <v>35306.66072683742</v>
      </c>
      <c r="AE114" s="53">
        <f t="shared" si="58"/>
        <v>40414.49757325536</v>
      </c>
      <c r="AF114" s="53">
        <f t="shared" si="58"/>
        <v>45914.013306301145</v>
      </c>
      <c r="AG114" s="53">
        <f t="shared" si="58"/>
        <v>51788.14937490997</v>
      </c>
      <c r="AH114" s="53">
        <f t="shared" si="58"/>
        <v>58009.542779873314</v>
      </c>
      <c r="AI114" s="53">
        <f t="shared" si="58"/>
        <v>64524.00814870529</v>
      </c>
      <c r="AJ114" s="53">
        <f t="shared" si="58"/>
        <v>71297.00669488462</v>
      </c>
      <c r="AK114" s="53">
        <f t="shared" si="58"/>
        <v>78328.81523719706</v>
      </c>
      <c r="AL114" s="53">
        <f t="shared" si="58"/>
        <v>85622.26090669469</v>
      </c>
      <c r="AM114" s="53">
        <f t="shared" si="58"/>
        <v>93179.52741899244</v>
      </c>
      <c r="AN114" s="53">
        <f t="shared" si="58"/>
        <v>101002.42225648118</v>
      </c>
      <c r="AO114" s="53">
        <f t="shared" si="58"/>
        <v>109085.11299498999</v>
      </c>
      <c r="AP114" s="53">
        <f t="shared" si="58"/>
        <v>117423.60774503974</v>
      </c>
      <c r="AQ114" s="53">
        <f t="shared" si="58"/>
        <v>126008.92871998053</v>
      </c>
      <c r="AR114" s="53">
        <f t="shared" si="58"/>
        <v>134832.56548012357</v>
      </c>
      <c r="AS114" s="53">
        <f t="shared" si="58"/>
        <v>143884.24044840163</v>
      </c>
      <c r="AT114" s="53">
        <f t="shared" si="58"/>
        <v>153151.84409605173</v>
      </c>
      <c r="AU114" s="53">
        <f t="shared" si="58"/>
        <v>162623.7148747647</v>
      </c>
      <c r="AV114" s="53">
        <f t="shared" si="58"/>
        <v>172288.05013224625</v>
      </c>
      <c r="AW114" s="53">
        <f t="shared" si="58"/>
        <v>182134.63637915556</v>
      </c>
      <c r="AX114" s="53">
        <f t="shared" si="58"/>
        <v>192150.9427322724</v>
      </c>
      <c r="AY114" s="53">
        <f t="shared" si="58"/>
        <v>202325.67748670193</v>
      </c>
      <c r="BA114" s="3">
        <f>O114</f>
        <v>442.749</v>
      </c>
      <c r="BB114" s="3">
        <f>AA114</f>
        <v>22337.486803153177</v>
      </c>
      <c r="BC114" s="3">
        <f>AM114</f>
        <v>93179.52741899244</v>
      </c>
      <c r="BD114" s="3">
        <f>AY114</f>
        <v>202325.67748670193</v>
      </c>
    </row>
    <row r="115" spans="3:51" ht="12.75">
      <c r="C115" s="55"/>
      <c r="D115" s="56"/>
      <c r="E115" s="56" t="s">
        <v>257</v>
      </c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</row>
    <row r="116" spans="3:11" ht="12.75">
      <c r="C116" t="s">
        <v>256</v>
      </c>
      <c r="K116" s="3"/>
    </row>
    <row r="117" spans="3:51" ht="12.75" outlineLevel="1">
      <c r="C117" s="78">
        <f>C66</f>
        <v>1</v>
      </c>
      <c r="D117" s="51">
        <f>D66*Subscribers_Monthly</f>
        <v>0</v>
      </c>
      <c r="E117" s="51">
        <f>(E66-D66)*Subscribers_Monthly</f>
        <v>0</v>
      </c>
      <c r="F117" s="51">
        <f ca="1">IF(ISNUMBER(OFFSET(F$10,0,-$C117)*VLOOKUP($C117,ChurnTable,3,0)*VLOOKUP($C117,ConversionTable,2,0)),OFFSET(F$10,0,-$C117)*VLOOKUP($C117,ChurnTable,3,0)*VLOOKUP($C117,ConversionTable,2,0))*1</f>
        <v>0</v>
      </c>
      <c r="G117" s="51">
        <f ca="1">IF(ISNUMBER(OFFSET(G$10,0,-$C117)*VLOOKUP($C117,ChurnTable,3,0)*VLOOKUP($C117,ConversionTable,2,0)),OFFSET(G$10,0,-$C117)*VLOOKUP($C117,ChurnTable,3,0)*VLOOKUP($C117,ConversionTable,2,0))*1</f>
        <v>0</v>
      </c>
      <c r="H117" s="51">
        <f ca="1">IF(ISNUMBER(OFFSET(H$10,0,-$C117)*VLOOKUP($C117,ChurnTable,3,0)*VLOOKUP($C117,ConversionTable,2,0)),OFFSET(H$10,0,-$C117)*VLOOKUP($C117,ChurnTable,3,0)*VLOOKUP($C117,ConversionTable,2,0))*1</f>
        <v>0.22499999999999998</v>
      </c>
      <c r="I117" s="51">
        <f ca="1">IF(ISNUMBER(OFFSET(I$10,0,-$C117)*VLOOKUP($C117,ChurnTable,3,0)*VLOOKUP($C117,ConversionTable,2,0)),OFFSET(I$10,0,-$C117)*VLOOKUP($C117,ChurnTable,3,0)*VLOOKUP($C117,ConversionTable,2,0))*1</f>
        <v>1.1249999999999998</v>
      </c>
      <c r="J117" s="51">
        <f ca="1">IF(ISNUMBER(OFFSET(J$10,0,-$C117)*VLOOKUP($C117,ChurnTable,3,0)*VLOOKUP($C117,ConversionTable,2,0)),OFFSET(J$10,0,-$C117)*VLOOKUP($C117,ChurnTable,3,0)*VLOOKUP($C117,ConversionTable,2,0))*1</f>
        <v>2.2499999999999996</v>
      </c>
      <c r="K117" s="51">
        <f ca="1">IF(ISNUMBER(OFFSET(K$10,0,-$C117)*VLOOKUP($C117,ChurnTable,3,0)*VLOOKUP($C117,ConversionTable,2,0)),OFFSET(K$10,0,-$C117)*VLOOKUP($C117,ChurnTable,3,0)*VLOOKUP($C117,ConversionTable,2,0))*1</f>
        <v>11.25</v>
      </c>
      <c r="L117" s="51">
        <f ca="1">IF(ISNUMBER(OFFSET(L$10,0,-$C117)*VLOOKUP($C117,ChurnTable,3,0)*VLOOKUP($C117,ConversionTable,2,0)),OFFSET(L$10,0,-$C117)*VLOOKUP($C117,ChurnTable,3,0)*VLOOKUP($C117,ConversionTable,2,0))*1</f>
        <v>22.5</v>
      </c>
      <c r="M117" s="51">
        <f ca="1">IF(ISNUMBER(OFFSET(M$10,0,-$C117)*VLOOKUP($C117,ChurnTable,3,0)*VLOOKUP($C117,ConversionTable,2,0)),OFFSET(M$10,0,-$C117)*VLOOKUP($C117,ChurnTable,3,0)*VLOOKUP($C117,ConversionTable,2,0))*1</f>
        <v>33.74999999999999</v>
      </c>
      <c r="N117" s="51">
        <f ca="1">IF(ISNUMBER(OFFSET(N$10,0,-$C117)*VLOOKUP($C117,ChurnTable,3,0)*VLOOKUP($C117,ConversionTable,2,0)),OFFSET(N$10,0,-$C117)*VLOOKUP($C117,ChurnTable,3,0)*VLOOKUP($C117,ConversionTable,2,0))*1</f>
        <v>67.49999999999999</v>
      </c>
      <c r="O117" s="51">
        <f ca="1">IF(ISNUMBER(OFFSET(O$10,0,-$C117)*VLOOKUP($C117,ChurnTable,3,0)*VLOOKUP($C117,ConversionTable,2,0)),OFFSET(O$10,0,-$C117)*VLOOKUP($C117,ChurnTable,3,0)*VLOOKUP($C117,ConversionTable,2,0))*1</f>
        <v>107.99999999999999</v>
      </c>
      <c r="P117" s="51">
        <f ca="1">IF(ISNUMBER(OFFSET(P$10,0,-$C117)*VLOOKUP($C117,ChurnTable,3,0)*VLOOKUP($C117,ConversionTable,2,0)),OFFSET(P$10,0,-$C117)*VLOOKUP($C117,ChurnTable,3,0)*VLOOKUP($C117,ConversionTable,2,0))*1</f>
        <v>161.99999999999997</v>
      </c>
      <c r="Q117" s="51">
        <f ca="1">IF(ISNUMBER(OFFSET(Q$10,0,-$C117)*VLOOKUP($C117,ChurnTable,3,0)*VLOOKUP($C117,ConversionTable,2,0)),OFFSET(Q$10,0,-$C117)*VLOOKUP($C117,ChurnTable,3,0)*VLOOKUP($C117,ConversionTable,2,0))*1</f>
        <v>242.99999999999997</v>
      </c>
      <c r="R117" s="51">
        <f ca="1">IF(ISNUMBER(OFFSET(R$10,0,-$C117)*VLOOKUP($C117,ChurnTable,3,0)*VLOOKUP($C117,ConversionTable,2,0)),OFFSET(R$10,0,-$C117)*VLOOKUP($C117,ChurnTable,3,0)*VLOOKUP($C117,ConversionTable,2,0))*1</f>
        <v>303.74999999999994</v>
      </c>
      <c r="S117" s="51">
        <f ca="1">IF(ISNUMBER(OFFSET(S$10,0,-$C117)*VLOOKUP($C117,ChurnTable,3,0)*VLOOKUP($C117,ConversionTable,2,0)),OFFSET(S$10,0,-$C117)*VLOOKUP($C117,ChurnTable,3,0)*VLOOKUP($C117,ConversionTable,2,0))*1</f>
        <v>318.93749999999994</v>
      </c>
      <c r="T117" s="51">
        <f ca="1">IF(ISNUMBER(OFFSET(T$10,0,-$C117)*VLOOKUP($C117,ChurnTable,3,0)*VLOOKUP($C117,ConversionTable,2,0)),OFFSET(T$10,0,-$C117)*VLOOKUP($C117,ChurnTable,3,0)*VLOOKUP($C117,ConversionTable,2,0))*1</f>
        <v>334.88437500000003</v>
      </c>
      <c r="U117" s="51">
        <f aca="true" ca="1" t="shared" si="59" ref="U117:AJ132">IF(ISNUMBER(OFFSET(U$10,0,-$C117)*VLOOKUP($C117,ChurnTable,3,0)*VLOOKUP($C117,ConversionTable,2,0)),OFFSET(U$10,0,-$C117)*VLOOKUP($C117,ChurnTable,3,0)*VLOOKUP($C117,ConversionTable,2,0))*1</f>
        <v>351.62859375</v>
      </c>
      <c r="V117" s="51">
        <f ca="1" t="shared" si="59"/>
        <v>369.2100234375</v>
      </c>
      <c r="W117" s="51">
        <f ca="1" t="shared" si="59"/>
        <v>387.670524609375</v>
      </c>
      <c r="X117" s="51">
        <f ca="1" t="shared" si="59"/>
        <v>407.0540508398438</v>
      </c>
      <c r="Y117" s="51">
        <f ca="1" t="shared" si="59"/>
        <v>427.406753381836</v>
      </c>
      <c r="Z117" s="51">
        <f ca="1" t="shared" si="59"/>
        <v>448.77709105092777</v>
      </c>
      <c r="AA117" s="51">
        <f ca="1" t="shared" si="59"/>
        <v>471.2159456034742</v>
      </c>
      <c r="AB117" s="51">
        <f ca="1" t="shared" si="59"/>
        <v>494.77674288364796</v>
      </c>
      <c r="AC117" s="51">
        <f ca="1" t="shared" si="59"/>
        <v>514.5678125989939</v>
      </c>
      <c r="AD117" s="51">
        <f ca="1" t="shared" si="59"/>
        <v>535.1505251029537</v>
      </c>
      <c r="AE117" s="51">
        <f ca="1" t="shared" si="59"/>
        <v>556.5565461070718</v>
      </c>
      <c r="AF117" s="51">
        <f ca="1" t="shared" si="59"/>
        <v>578.8188079513546</v>
      </c>
      <c r="AG117" s="51">
        <f ca="1" t="shared" si="59"/>
        <v>601.971560269409</v>
      </c>
      <c r="AH117" s="51">
        <f ca="1" t="shared" si="59"/>
        <v>626.0504226801853</v>
      </c>
      <c r="AI117" s="51">
        <f ca="1" t="shared" si="59"/>
        <v>644.8319353605909</v>
      </c>
      <c r="AJ117" s="51">
        <f ca="1" t="shared" si="59"/>
        <v>664.1768934214086</v>
      </c>
      <c r="AK117" s="51">
        <f aca="true" ca="1" t="shared" si="60" ref="AK117:AZ132">IF(ISNUMBER(OFFSET(AK$10,0,-$C117)*VLOOKUP($C117,ChurnTable,3,0)*VLOOKUP($C117,ConversionTable,2,0)),OFFSET(AK$10,0,-$C117)*VLOOKUP($C117,ChurnTable,3,0)*VLOOKUP($C117,ConversionTable,2,0))*1</f>
        <v>684.1022002240509</v>
      </c>
      <c r="AL117" s="51">
        <f ca="1" t="shared" si="60"/>
        <v>704.6252662307724</v>
      </c>
      <c r="AM117" s="51">
        <f ca="1" t="shared" si="60"/>
        <v>725.7640242176956</v>
      </c>
      <c r="AN117" s="51">
        <f ca="1" t="shared" si="60"/>
        <v>747.5369449442265</v>
      </c>
      <c r="AO117" s="51">
        <f ca="1" t="shared" si="60"/>
        <v>762.487683843111</v>
      </c>
      <c r="AP117" s="51">
        <f ca="1" t="shared" si="60"/>
        <v>777.7374375199734</v>
      </c>
      <c r="AQ117" s="51">
        <f ca="1" t="shared" si="60"/>
        <v>793.2921862703728</v>
      </c>
      <c r="AR117" s="51">
        <f ca="1" t="shared" si="60"/>
        <v>809.1580299957802</v>
      </c>
      <c r="AS117" s="51">
        <f ca="1" t="shared" si="60"/>
        <v>825.3411905956959</v>
      </c>
      <c r="AT117" s="51">
        <f ca="1" t="shared" si="60"/>
        <v>841.8480144076099</v>
      </c>
      <c r="AU117" s="51">
        <f ca="1" t="shared" si="60"/>
        <v>858.6849746957621</v>
      </c>
      <c r="AV117" s="51">
        <f ca="1" t="shared" si="60"/>
        <v>875.8586741896775</v>
      </c>
      <c r="AW117" s="51">
        <f ca="1" t="shared" si="60"/>
        <v>893.3758476734711</v>
      </c>
      <c r="AX117" s="51">
        <f ca="1" t="shared" si="60"/>
        <v>911.2433646269404</v>
      </c>
      <c r="AY117" s="51">
        <f ca="1" t="shared" si="60"/>
        <v>929.4682319194792</v>
      </c>
    </row>
    <row r="118" spans="3:51" ht="12.75" outlineLevel="1">
      <c r="C118" s="50">
        <f>C117+1</f>
        <v>2</v>
      </c>
      <c r="D118" s="51">
        <f>D67*Subscribers_Monthly</f>
        <v>0</v>
      </c>
      <c r="E118" s="51">
        <f aca="true" ca="1" t="shared" si="61" ref="D118:S133">IF(ISNUMBER(OFFSET(E$10,0,-$C118)*VLOOKUP($C118,ChurnTable,3,0)*VLOOKUP($C118,ConversionTable,2,0)),OFFSET(E$10,0,-$C118)*VLOOKUP($C118,ChurnTable,3,0)*VLOOKUP($C118,ConversionTable,2,0))*1</f>
        <v>0</v>
      </c>
      <c r="F118" s="51">
        <f ca="1" t="shared" si="61"/>
        <v>0</v>
      </c>
      <c r="G118" s="51">
        <f ca="1" t="shared" si="61"/>
        <v>0</v>
      </c>
      <c r="H118" s="51">
        <f ca="1" t="shared" si="61"/>
        <v>0</v>
      </c>
      <c r="I118" s="51">
        <f ca="1" t="shared" si="61"/>
        <v>0.35000000000000003</v>
      </c>
      <c r="J118" s="51">
        <f ca="1" t="shared" si="61"/>
        <v>1.75</v>
      </c>
      <c r="K118" s="51">
        <f ca="1" t="shared" si="61"/>
        <v>3.5</v>
      </c>
      <c r="L118" s="51">
        <f ca="1" t="shared" si="61"/>
        <v>17.5</v>
      </c>
      <c r="M118" s="51">
        <f ca="1" t="shared" si="61"/>
        <v>35</v>
      </c>
      <c r="N118" s="51">
        <f ca="1">IF(ISNUMBER(OFFSET(N$10,0,-$C118)*VLOOKUP($C118,ChurnTable,3,0)*VLOOKUP($C118,ConversionTable,2,0)),OFFSET(N$10,0,-$C118)*VLOOKUP($C118,ChurnTable,3,0)*VLOOKUP($C118,ConversionTable,2,0))*1</f>
        <v>52.5</v>
      </c>
      <c r="O118" s="51">
        <f ca="1">IF(ISNUMBER(OFFSET(O$10,0,-$C118)*VLOOKUP($C118,ChurnTable,3,0)*VLOOKUP($C118,ConversionTable,2,0)),OFFSET(O$10,0,-$C118)*VLOOKUP($C118,ChurnTable,3,0)*VLOOKUP($C118,ConversionTable,2,0))*1</f>
        <v>105</v>
      </c>
      <c r="P118" s="51">
        <f ca="1">IF(ISNUMBER(OFFSET(P$10,0,-$C118)*VLOOKUP($C118,ChurnTable,3,0)*VLOOKUP($C118,ConversionTable,2,0)),OFFSET(P$10,0,-$C118)*VLOOKUP($C118,ChurnTable,3,0)*VLOOKUP($C118,ConversionTable,2,0))*1</f>
        <v>168</v>
      </c>
      <c r="Q118" s="51">
        <f ca="1">IF(ISNUMBER(OFFSET(Q$10,0,-$C118)*VLOOKUP($C118,ChurnTable,3,0)*VLOOKUP($C118,ConversionTable,2,0)),OFFSET(Q$10,0,-$C118)*VLOOKUP($C118,ChurnTable,3,0)*VLOOKUP($C118,ConversionTable,2,0))*1</f>
        <v>252</v>
      </c>
      <c r="R118" s="51">
        <f ca="1">IF(ISNUMBER(OFFSET(R$10,0,-$C118)*VLOOKUP($C118,ChurnTable,3,0)*VLOOKUP($C118,ConversionTable,2,0)),OFFSET(R$10,0,-$C118)*VLOOKUP($C118,ChurnTable,3,0)*VLOOKUP($C118,ConversionTable,2,0))*1</f>
        <v>378</v>
      </c>
      <c r="S118" s="51">
        <f ca="1">IF(ISNUMBER(OFFSET(S$10,0,-$C118)*VLOOKUP($C118,ChurnTable,3,0)*VLOOKUP($C118,ConversionTable,2,0)),OFFSET(S$10,0,-$C118)*VLOOKUP($C118,ChurnTable,3,0)*VLOOKUP($C118,ConversionTable,2,0))*1</f>
        <v>472.5</v>
      </c>
      <c r="T118" s="51">
        <f ca="1">IF(ISNUMBER(OFFSET(T$10,0,-$C118)*VLOOKUP($C118,ChurnTable,3,0)*VLOOKUP($C118,ConversionTable,2,0)),OFFSET(T$10,0,-$C118)*VLOOKUP($C118,ChurnTable,3,0)*VLOOKUP($C118,ConversionTable,2,0))*1</f>
        <v>496.125</v>
      </c>
      <c r="U118" s="51">
        <f ca="1" t="shared" si="59"/>
        <v>520.93125</v>
      </c>
      <c r="V118" s="51">
        <f ca="1" t="shared" si="59"/>
        <v>546.9778125</v>
      </c>
      <c r="W118" s="51">
        <f ca="1" t="shared" si="59"/>
        <v>574.326703125</v>
      </c>
      <c r="X118" s="51">
        <f ca="1" t="shared" si="59"/>
        <v>603.04303828125</v>
      </c>
      <c r="Y118" s="51">
        <f ca="1" t="shared" si="59"/>
        <v>633.1951901953125</v>
      </c>
      <c r="Z118" s="51">
        <f ca="1" t="shared" si="59"/>
        <v>664.8549497050782</v>
      </c>
      <c r="AA118" s="51">
        <f ca="1" t="shared" si="59"/>
        <v>698.0976971903322</v>
      </c>
      <c r="AB118" s="51">
        <f ca="1" t="shared" si="59"/>
        <v>733.0025820498487</v>
      </c>
      <c r="AC118" s="51">
        <f ca="1" t="shared" si="59"/>
        <v>769.6527111523412</v>
      </c>
      <c r="AD118" s="51">
        <f ca="1" t="shared" si="59"/>
        <v>800.438819598435</v>
      </c>
      <c r="AE118" s="51">
        <f ca="1" t="shared" si="59"/>
        <v>832.4563723823724</v>
      </c>
      <c r="AF118" s="51">
        <f ca="1" t="shared" si="59"/>
        <v>865.7546272776673</v>
      </c>
      <c r="AG118" s="51">
        <f ca="1" t="shared" si="59"/>
        <v>900.384812368774</v>
      </c>
      <c r="AH118" s="51">
        <f ca="1" t="shared" si="59"/>
        <v>936.4002048635251</v>
      </c>
      <c r="AI118" s="51">
        <f ca="1" t="shared" si="59"/>
        <v>973.856213058066</v>
      </c>
      <c r="AJ118" s="51">
        <f ca="1" t="shared" si="59"/>
        <v>1003.071899449808</v>
      </c>
      <c r="AK118" s="51">
        <f ca="1" t="shared" si="60"/>
        <v>1033.1640564333024</v>
      </c>
      <c r="AL118" s="51">
        <f ca="1" t="shared" si="60"/>
        <v>1064.1589781263015</v>
      </c>
      <c r="AM118" s="51">
        <f ca="1" t="shared" si="60"/>
        <v>1096.0837474700904</v>
      </c>
      <c r="AN118" s="51">
        <f ca="1" t="shared" si="60"/>
        <v>1128.9662598941932</v>
      </c>
      <c r="AO118" s="51">
        <f ca="1" t="shared" si="60"/>
        <v>1162.835247691019</v>
      </c>
      <c r="AP118" s="51">
        <f ca="1" t="shared" si="60"/>
        <v>1186.0919526448395</v>
      </c>
      <c r="AQ118" s="51">
        <f ca="1" t="shared" si="60"/>
        <v>1209.8137916977364</v>
      </c>
      <c r="AR118" s="51">
        <f ca="1" t="shared" si="60"/>
        <v>1234.010067531691</v>
      </c>
      <c r="AS118" s="51">
        <f ca="1" t="shared" si="60"/>
        <v>1258.690268882325</v>
      </c>
      <c r="AT118" s="51">
        <f ca="1" t="shared" si="60"/>
        <v>1283.8640742599716</v>
      </c>
      <c r="AU118" s="51">
        <f ca="1" t="shared" si="60"/>
        <v>1309.541355745171</v>
      </c>
      <c r="AV118" s="51">
        <f ca="1" t="shared" si="60"/>
        <v>1335.7321828600743</v>
      </c>
      <c r="AW118" s="51">
        <f ca="1" t="shared" si="60"/>
        <v>1362.4468265172761</v>
      </c>
      <c r="AX118" s="51">
        <f ca="1" t="shared" si="60"/>
        <v>1389.6957630476215</v>
      </c>
      <c r="AY118" s="51">
        <f ca="1" t="shared" si="60"/>
        <v>1417.4896783085742</v>
      </c>
    </row>
    <row r="119" spans="3:51" ht="12.75" outlineLevel="1">
      <c r="C119" s="50">
        <f aca="true" t="shared" si="62" ref="C119:C152">C118+1</f>
        <v>3</v>
      </c>
      <c r="D119" s="51">
        <f>D68*Subscribers_Monthly</f>
        <v>0</v>
      </c>
      <c r="E119" s="51">
        <f ca="1" t="shared" si="61"/>
        <v>0</v>
      </c>
      <c r="F119" s="51">
        <f ca="1" t="shared" si="61"/>
        <v>0</v>
      </c>
      <c r="G119" s="51">
        <f ca="1" t="shared" si="61"/>
        <v>0</v>
      </c>
      <c r="H119" s="51">
        <f ca="1" t="shared" si="61"/>
        <v>0</v>
      </c>
      <c r="I119" s="51">
        <f ca="1" t="shared" si="61"/>
        <v>0</v>
      </c>
      <c r="J119" s="51">
        <f ca="1" t="shared" si="61"/>
        <v>0.6</v>
      </c>
      <c r="K119" s="51">
        <f ca="1" t="shared" si="61"/>
        <v>3</v>
      </c>
      <c r="L119" s="51">
        <f ca="1" t="shared" si="61"/>
        <v>6</v>
      </c>
      <c r="M119" s="51">
        <f ca="1" t="shared" si="61"/>
        <v>30</v>
      </c>
      <c r="N119" s="51">
        <f ca="1">IF(ISNUMBER(OFFSET(N$10,0,-$C119)*VLOOKUP($C119,ChurnTable,3,0)*VLOOKUP($C119,ConversionTable,2,0)),OFFSET(N$10,0,-$C119)*VLOOKUP($C119,ChurnTable,3,0)*VLOOKUP($C119,ConversionTable,2,0))*1</f>
        <v>60</v>
      </c>
      <c r="O119" s="51">
        <f ca="1">IF(ISNUMBER(OFFSET(O$10,0,-$C119)*VLOOKUP($C119,ChurnTable,3,0)*VLOOKUP($C119,ConversionTable,2,0)),OFFSET(O$10,0,-$C119)*VLOOKUP($C119,ChurnTable,3,0)*VLOOKUP($C119,ConversionTable,2,0))*1</f>
        <v>90</v>
      </c>
      <c r="P119" s="51">
        <f ca="1">IF(ISNUMBER(OFFSET(P$10,0,-$C119)*VLOOKUP($C119,ChurnTable,3,0)*VLOOKUP($C119,ConversionTable,2,0)),OFFSET(P$10,0,-$C119)*VLOOKUP($C119,ChurnTable,3,0)*VLOOKUP($C119,ConversionTable,2,0))*1</f>
        <v>180</v>
      </c>
      <c r="Q119" s="51">
        <f ca="1">IF(ISNUMBER(OFFSET(Q$10,0,-$C119)*VLOOKUP($C119,ChurnTable,3,0)*VLOOKUP($C119,ConversionTable,2,0)),OFFSET(Q$10,0,-$C119)*VLOOKUP($C119,ChurnTable,3,0)*VLOOKUP($C119,ConversionTable,2,0))*1</f>
        <v>288</v>
      </c>
      <c r="R119" s="51">
        <f ca="1">IF(ISNUMBER(OFFSET(R$10,0,-$C119)*VLOOKUP($C119,ChurnTable,3,0)*VLOOKUP($C119,ConversionTable,2,0)),OFFSET(R$10,0,-$C119)*VLOOKUP($C119,ChurnTable,3,0)*VLOOKUP($C119,ConversionTable,2,0))*1</f>
        <v>432</v>
      </c>
      <c r="S119" s="51">
        <f ca="1">IF(ISNUMBER(OFFSET(S$10,0,-$C119)*VLOOKUP($C119,ChurnTable,3,0)*VLOOKUP($C119,ConversionTable,2,0)),OFFSET(S$10,0,-$C119)*VLOOKUP($C119,ChurnTable,3,0)*VLOOKUP($C119,ConversionTable,2,0))*1</f>
        <v>648</v>
      </c>
      <c r="T119" s="51">
        <f ca="1">IF(ISNUMBER(OFFSET(T$10,0,-$C119)*VLOOKUP($C119,ChurnTable,3,0)*VLOOKUP($C119,ConversionTable,2,0)),OFFSET(T$10,0,-$C119)*VLOOKUP($C119,ChurnTable,3,0)*VLOOKUP($C119,ConversionTable,2,0))*1</f>
        <v>810</v>
      </c>
      <c r="U119" s="51">
        <f ca="1" t="shared" si="59"/>
        <v>850.5</v>
      </c>
      <c r="V119" s="51">
        <f ca="1" t="shared" si="59"/>
        <v>893.025</v>
      </c>
      <c r="W119" s="51">
        <f ca="1" t="shared" si="59"/>
        <v>937.67625</v>
      </c>
      <c r="X119" s="51">
        <f ca="1" t="shared" si="59"/>
        <v>984.5600625</v>
      </c>
      <c r="Y119" s="51">
        <f ca="1" t="shared" si="59"/>
        <v>1033.788065625</v>
      </c>
      <c r="Z119" s="51">
        <f ca="1" t="shared" si="59"/>
        <v>1085.4774689062501</v>
      </c>
      <c r="AA119" s="51">
        <f ca="1" t="shared" si="59"/>
        <v>1139.7513423515627</v>
      </c>
      <c r="AB119" s="51">
        <f ca="1" t="shared" si="59"/>
        <v>1196.7389094691407</v>
      </c>
      <c r="AC119" s="51">
        <f ca="1" t="shared" si="59"/>
        <v>1256.575854942598</v>
      </c>
      <c r="AD119" s="51">
        <f ca="1" t="shared" si="59"/>
        <v>1319.404647689728</v>
      </c>
      <c r="AE119" s="51">
        <f ca="1" t="shared" si="59"/>
        <v>1372.1808335973171</v>
      </c>
      <c r="AF119" s="51">
        <f ca="1" t="shared" si="59"/>
        <v>1427.06806694121</v>
      </c>
      <c r="AG119" s="51">
        <f ca="1" t="shared" si="59"/>
        <v>1484.1507896188582</v>
      </c>
      <c r="AH119" s="51">
        <f ca="1" t="shared" si="59"/>
        <v>1543.5168212036128</v>
      </c>
      <c r="AI119" s="51">
        <f ca="1" t="shared" si="59"/>
        <v>1605.2574940517575</v>
      </c>
      <c r="AJ119" s="51">
        <f ca="1" t="shared" si="59"/>
        <v>1669.4677938138277</v>
      </c>
      <c r="AK119" s="51">
        <f ca="1" t="shared" si="60"/>
        <v>1719.5518276282423</v>
      </c>
      <c r="AL119" s="51">
        <f ca="1" t="shared" si="60"/>
        <v>1771.1383824570898</v>
      </c>
      <c r="AM119" s="51">
        <f ca="1" t="shared" si="60"/>
        <v>1824.2725339308026</v>
      </c>
      <c r="AN119" s="51">
        <f ca="1" t="shared" si="60"/>
        <v>1879.0007099487266</v>
      </c>
      <c r="AO119" s="51">
        <f ca="1" t="shared" si="60"/>
        <v>1935.3707312471884</v>
      </c>
      <c r="AP119" s="51">
        <f ca="1" t="shared" si="60"/>
        <v>1993.4318531846043</v>
      </c>
      <c r="AQ119" s="51">
        <f ca="1" t="shared" si="60"/>
        <v>2033.3004902482962</v>
      </c>
      <c r="AR119" s="51">
        <f ca="1" t="shared" si="60"/>
        <v>2073.9665000532623</v>
      </c>
      <c r="AS119" s="51">
        <f ca="1" t="shared" si="60"/>
        <v>2115.445830054328</v>
      </c>
      <c r="AT119" s="51">
        <f ca="1" t="shared" si="60"/>
        <v>2157.7547466554142</v>
      </c>
      <c r="AU119" s="51">
        <f ca="1" t="shared" si="60"/>
        <v>2200.909841588523</v>
      </c>
      <c r="AV119" s="51">
        <f ca="1" t="shared" si="60"/>
        <v>2244.928038420293</v>
      </c>
      <c r="AW119" s="51">
        <f ca="1" t="shared" si="60"/>
        <v>2289.826599188699</v>
      </c>
      <c r="AX119" s="51">
        <f ca="1" t="shared" si="60"/>
        <v>2335.623131172473</v>
      </c>
      <c r="AY119" s="51">
        <f ca="1" t="shared" si="60"/>
        <v>2382.3355937959227</v>
      </c>
    </row>
    <row r="120" spans="3:51" ht="12.75" outlineLevel="1">
      <c r="C120" s="50">
        <f t="shared" si="62"/>
        <v>4</v>
      </c>
      <c r="D120" s="51">
        <f>D69*Subscribers_Monthly</f>
        <v>0</v>
      </c>
      <c r="E120" s="51">
        <f ca="1" t="shared" si="61"/>
        <v>0</v>
      </c>
      <c r="F120" s="51">
        <f ca="1" t="shared" si="61"/>
        <v>0</v>
      </c>
      <c r="G120" s="51">
        <f ca="1" t="shared" si="61"/>
        <v>0</v>
      </c>
      <c r="H120" s="51">
        <f ca="1" t="shared" si="61"/>
        <v>0</v>
      </c>
      <c r="I120" s="51">
        <f ca="1" t="shared" si="61"/>
        <v>0</v>
      </c>
      <c r="J120" s="51">
        <f ca="1" t="shared" si="61"/>
        <v>0</v>
      </c>
      <c r="K120" s="51">
        <f ca="1" t="shared" si="61"/>
        <v>0.75</v>
      </c>
      <c r="L120" s="51">
        <f ca="1" t="shared" si="61"/>
        <v>3.75</v>
      </c>
      <c r="M120" s="51">
        <f ca="1" t="shared" si="61"/>
        <v>7.5</v>
      </c>
      <c r="N120" s="51">
        <f ca="1">IF(ISNUMBER(OFFSET(N$10,0,-$C120)*VLOOKUP($C120,ChurnTable,3,0)*VLOOKUP($C120,ConversionTable,2,0)),OFFSET(N$10,0,-$C120)*VLOOKUP($C120,ChurnTable,3,0)*VLOOKUP($C120,ConversionTable,2,0))*1</f>
        <v>37.5</v>
      </c>
      <c r="O120" s="51">
        <f ca="1">IF(ISNUMBER(OFFSET(O$10,0,-$C120)*VLOOKUP($C120,ChurnTable,3,0)*VLOOKUP($C120,ConversionTable,2,0)),OFFSET(O$10,0,-$C120)*VLOOKUP($C120,ChurnTable,3,0)*VLOOKUP($C120,ConversionTable,2,0))*1</f>
        <v>75</v>
      </c>
      <c r="P120" s="51">
        <f ca="1">IF(ISNUMBER(OFFSET(P$10,0,-$C120)*VLOOKUP($C120,ChurnTable,3,0)*VLOOKUP($C120,ConversionTable,2,0)),OFFSET(P$10,0,-$C120)*VLOOKUP($C120,ChurnTable,3,0)*VLOOKUP($C120,ConversionTable,2,0))*1</f>
        <v>112.5</v>
      </c>
      <c r="Q120" s="51">
        <f ca="1">IF(ISNUMBER(OFFSET(Q$10,0,-$C120)*VLOOKUP($C120,ChurnTable,3,0)*VLOOKUP($C120,ConversionTable,2,0)),OFFSET(Q$10,0,-$C120)*VLOOKUP($C120,ChurnTable,3,0)*VLOOKUP($C120,ConversionTable,2,0))*1</f>
        <v>225</v>
      </c>
      <c r="R120" s="51">
        <f ca="1">IF(ISNUMBER(OFFSET(R$10,0,-$C120)*VLOOKUP($C120,ChurnTable,3,0)*VLOOKUP($C120,ConversionTable,2,0)),OFFSET(R$10,0,-$C120)*VLOOKUP($C120,ChurnTable,3,0)*VLOOKUP($C120,ConversionTable,2,0))*1</f>
        <v>360</v>
      </c>
      <c r="S120" s="51">
        <f ca="1">IF(ISNUMBER(OFFSET(S$10,0,-$C120)*VLOOKUP($C120,ChurnTable,3,0)*VLOOKUP($C120,ConversionTable,2,0)),OFFSET(S$10,0,-$C120)*VLOOKUP($C120,ChurnTable,3,0)*VLOOKUP($C120,ConversionTable,2,0))*1</f>
        <v>540</v>
      </c>
      <c r="T120" s="51">
        <f ca="1">IF(ISNUMBER(OFFSET(T$10,0,-$C120)*VLOOKUP($C120,ChurnTable,3,0)*VLOOKUP($C120,ConversionTable,2,0)),OFFSET(T$10,0,-$C120)*VLOOKUP($C120,ChurnTable,3,0)*VLOOKUP($C120,ConversionTable,2,0))*1</f>
        <v>810</v>
      </c>
      <c r="U120" s="51">
        <f ca="1" t="shared" si="59"/>
        <v>1012.5</v>
      </c>
      <c r="V120" s="51">
        <f ca="1" t="shared" si="59"/>
        <v>1063.125</v>
      </c>
      <c r="W120" s="51">
        <f ca="1" t="shared" si="59"/>
        <v>1116.28125</v>
      </c>
      <c r="X120" s="51">
        <f ca="1" t="shared" si="59"/>
        <v>1172.0953124999999</v>
      </c>
      <c r="Y120" s="51">
        <f ca="1" t="shared" si="59"/>
        <v>1230.700078125</v>
      </c>
      <c r="Z120" s="51">
        <f ca="1" t="shared" si="59"/>
        <v>1292.2350820312502</v>
      </c>
      <c r="AA120" s="51">
        <f ca="1" t="shared" si="59"/>
        <v>1356.8468361328125</v>
      </c>
      <c r="AB120" s="51">
        <f ca="1" t="shared" si="59"/>
        <v>1424.6891779394532</v>
      </c>
      <c r="AC120" s="51">
        <f ca="1" t="shared" si="59"/>
        <v>1495.9236368364259</v>
      </c>
      <c r="AD120" s="51">
        <f ca="1" t="shared" si="59"/>
        <v>1570.7198186782475</v>
      </c>
      <c r="AE120" s="51">
        <f ca="1" t="shared" si="59"/>
        <v>1649.25580961216</v>
      </c>
      <c r="AF120" s="51">
        <f ca="1" t="shared" si="59"/>
        <v>1715.2260419966462</v>
      </c>
      <c r="AG120" s="51">
        <f ca="1" t="shared" si="59"/>
        <v>1783.835083676512</v>
      </c>
      <c r="AH120" s="51">
        <f ca="1" t="shared" si="59"/>
        <v>1855.1884870235726</v>
      </c>
      <c r="AI120" s="51">
        <f ca="1" t="shared" si="59"/>
        <v>1929.396026504516</v>
      </c>
      <c r="AJ120" s="51">
        <f ca="1" t="shared" si="59"/>
        <v>2006.5718675646967</v>
      </c>
      <c r="AK120" s="51">
        <f ca="1" t="shared" si="60"/>
        <v>2086.8347422672846</v>
      </c>
      <c r="AL120" s="51">
        <f ca="1" t="shared" si="60"/>
        <v>2149.439784535303</v>
      </c>
      <c r="AM120" s="51">
        <f ca="1" t="shared" si="60"/>
        <v>2213.922978071362</v>
      </c>
      <c r="AN120" s="51">
        <f ca="1" t="shared" si="60"/>
        <v>2280.340667413503</v>
      </c>
      <c r="AO120" s="51">
        <f ca="1" t="shared" si="60"/>
        <v>2348.750887435908</v>
      </c>
      <c r="AP120" s="51">
        <f ca="1" t="shared" si="60"/>
        <v>2419.2134140589856</v>
      </c>
      <c r="AQ120" s="51">
        <f ca="1" t="shared" si="60"/>
        <v>2491.7898164807552</v>
      </c>
      <c r="AR120" s="51">
        <f ca="1" t="shared" si="60"/>
        <v>2541.62561281037</v>
      </c>
      <c r="AS120" s="51">
        <f ca="1" t="shared" si="60"/>
        <v>2592.458125066578</v>
      </c>
      <c r="AT120" s="51">
        <f ca="1" t="shared" si="60"/>
        <v>2644.3072875679095</v>
      </c>
      <c r="AU120" s="51">
        <f ca="1" t="shared" si="60"/>
        <v>2697.193433319268</v>
      </c>
      <c r="AV120" s="51">
        <f ca="1" t="shared" si="60"/>
        <v>2751.1373019856533</v>
      </c>
      <c r="AW120" s="51">
        <f ca="1" t="shared" si="60"/>
        <v>2806.1600480253665</v>
      </c>
      <c r="AX120" s="51">
        <f ca="1" t="shared" si="60"/>
        <v>2862.283248985874</v>
      </c>
      <c r="AY120" s="51">
        <f ca="1" t="shared" si="60"/>
        <v>2919.5289139655915</v>
      </c>
    </row>
    <row r="121" spans="3:51" ht="12.75" outlineLevel="1">
      <c r="C121" s="50">
        <f t="shared" si="62"/>
        <v>5</v>
      </c>
      <c r="D121" s="51">
        <f>D70*Subscribers_Monthly</f>
        <v>0</v>
      </c>
      <c r="E121" s="51">
        <f ca="1" t="shared" si="61"/>
        <v>0</v>
      </c>
      <c r="F121" s="51">
        <f ca="1" t="shared" si="61"/>
        <v>0</v>
      </c>
      <c r="G121" s="51">
        <f ca="1" t="shared" si="61"/>
        <v>0</v>
      </c>
      <c r="H121" s="51">
        <f ca="1" t="shared" si="61"/>
        <v>0</v>
      </c>
      <c r="I121" s="51">
        <f ca="1" t="shared" si="61"/>
        <v>0</v>
      </c>
      <c r="J121" s="51">
        <f ca="1" t="shared" si="61"/>
        <v>0</v>
      </c>
      <c r="K121" s="51">
        <f ca="1" t="shared" si="61"/>
        <v>0</v>
      </c>
      <c r="L121" s="51">
        <f ca="1" t="shared" si="61"/>
        <v>0.92</v>
      </c>
      <c r="M121" s="51">
        <f ca="1" t="shared" si="61"/>
        <v>4.6000000000000005</v>
      </c>
      <c r="N121" s="51">
        <f ca="1">IF(ISNUMBER(OFFSET(N$10,0,-$C121)*VLOOKUP($C121,ChurnTable,3,0)*VLOOKUP($C121,ConversionTable,2,0)),OFFSET(N$10,0,-$C121)*VLOOKUP($C121,ChurnTable,3,0)*VLOOKUP($C121,ConversionTable,2,0))*1</f>
        <v>9.200000000000001</v>
      </c>
      <c r="O121" s="51">
        <f ca="1">IF(ISNUMBER(OFFSET(O$10,0,-$C121)*VLOOKUP($C121,ChurnTable,3,0)*VLOOKUP($C121,ConversionTable,2,0)),OFFSET(O$10,0,-$C121)*VLOOKUP($C121,ChurnTable,3,0)*VLOOKUP($C121,ConversionTable,2,0))*1</f>
        <v>46</v>
      </c>
      <c r="P121" s="51">
        <f ca="1">IF(ISNUMBER(OFFSET(P$10,0,-$C121)*VLOOKUP($C121,ChurnTable,3,0)*VLOOKUP($C121,ConversionTable,2,0)),OFFSET(P$10,0,-$C121)*VLOOKUP($C121,ChurnTable,3,0)*VLOOKUP($C121,ConversionTable,2,0))*1</f>
        <v>92</v>
      </c>
      <c r="Q121" s="51">
        <f ca="1">IF(ISNUMBER(OFFSET(Q$10,0,-$C121)*VLOOKUP($C121,ChurnTable,3,0)*VLOOKUP($C121,ConversionTable,2,0)),OFFSET(Q$10,0,-$C121)*VLOOKUP($C121,ChurnTable,3,0)*VLOOKUP($C121,ConversionTable,2,0))*1</f>
        <v>138</v>
      </c>
      <c r="R121" s="51">
        <f ca="1">IF(ISNUMBER(OFFSET(R$10,0,-$C121)*VLOOKUP($C121,ChurnTable,3,0)*VLOOKUP($C121,ConversionTable,2,0)),OFFSET(R$10,0,-$C121)*VLOOKUP($C121,ChurnTable,3,0)*VLOOKUP($C121,ConversionTable,2,0))*1</f>
        <v>276</v>
      </c>
      <c r="S121" s="51">
        <f ca="1">IF(ISNUMBER(OFFSET(S$10,0,-$C121)*VLOOKUP($C121,ChurnTable,3,0)*VLOOKUP($C121,ConversionTable,2,0)),OFFSET(S$10,0,-$C121)*VLOOKUP($C121,ChurnTable,3,0)*VLOOKUP($C121,ConversionTable,2,0))*1</f>
        <v>441.6</v>
      </c>
      <c r="T121" s="51">
        <f ca="1">IF(ISNUMBER(OFFSET(T$10,0,-$C121)*VLOOKUP($C121,ChurnTable,3,0)*VLOOKUP($C121,ConversionTable,2,0)),OFFSET(T$10,0,-$C121)*VLOOKUP($C121,ChurnTable,3,0)*VLOOKUP($C121,ConversionTable,2,0))*1</f>
        <v>662.4</v>
      </c>
      <c r="U121" s="51">
        <f ca="1" t="shared" si="59"/>
        <v>993.6</v>
      </c>
      <c r="V121" s="51">
        <f ca="1" t="shared" si="59"/>
        <v>1242</v>
      </c>
      <c r="W121" s="51">
        <f ca="1" t="shared" si="59"/>
        <v>1304.1000000000001</v>
      </c>
      <c r="X121" s="51">
        <f ca="1" t="shared" si="59"/>
        <v>1369.305</v>
      </c>
      <c r="Y121" s="51">
        <f ca="1" t="shared" si="59"/>
        <v>1437.77025</v>
      </c>
      <c r="Z121" s="51">
        <f ca="1" t="shared" si="59"/>
        <v>1509.6587625</v>
      </c>
      <c r="AA121" s="51">
        <f ca="1" t="shared" si="59"/>
        <v>1585.1417006250003</v>
      </c>
      <c r="AB121" s="51">
        <f ca="1" t="shared" si="59"/>
        <v>1664.3987856562503</v>
      </c>
      <c r="AC121" s="51">
        <f ca="1" t="shared" si="59"/>
        <v>1747.618724939063</v>
      </c>
      <c r="AD121" s="51">
        <f ca="1" t="shared" si="59"/>
        <v>1834.9996611860158</v>
      </c>
      <c r="AE121" s="51">
        <f ca="1" t="shared" si="59"/>
        <v>1926.749644245317</v>
      </c>
      <c r="AF121" s="51">
        <f ca="1" t="shared" si="59"/>
        <v>2023.087126457583</v>
      </c>
      <c r="AG121" s="51">
        <f ca="1" t="shared" si="59"/>
        <v>2104.0106115158865</v>
      </c>
      <c r="AH121" s="51">
        <f ca="1" t="shared" si="59"/>
        <v>2188.1710359765216</v>
      </c>
      <c r="AI121" s="51">
        <f ca="1" t="shared" si="59"/>
        <v>2275.6978774155828</v>
      </c>
      <c r="AJ121" s="51">
        <f ca="1" t="shared" si="59"/>
        <v>2366.725792512206</v>
      </c>
      <c r="AK121" s="51">
        <f ca="1" t="shared" si="60"/>
        <v>2461.394824212695</v>
      </c>
      <c r="AL121" s="51">
        <f ca="1" t="shared" si="60"/>
        <v>2559.850617181203</v>
      </c>
      <c r="AM121" s="51">
        <f ca="1" t="shared" si="60"/>
        <v>2636.6461356966383</v>
      </c>
      <c r="AN121" s="51">
        <f ca="1" t="shared" si="60"/>
        <v>2715.745519767538</v>
      </c>
      <c r="AO121" s="51">
        <f ca="1" t="shared" si="60"/>
        <v>2797.217885360564</v>
      </c>
      <c r="AP121" s="51">
        <f ca="1" t="shared" si="60"/>
        <v>2881.134421921381</v>
      </c>
      <c r="AQ121" s="51">
        <f ca="1" t="shared" si="60"/>
        <v>2967.5684545790223</v>
      </c>
      <c r="AR121" s="51">
        <f ca="1" t="shared" si="60"/>
        <v>3056.5955082163932</v>
      </c>
      <c r="AS121" s="51">
        <f ca="1" t="shared" si="60"/>
        <v>3117.7274183807212</v>
      </c>
      <c r="AT121" s="51">
        <f ca="1" t="shared" si="60"/>
        <v>3180.081966748336</v>
      </c>
      <c r="AU121" s="51">
        <f ca="1" t="shared" si="60"/>
        <v>3243.6836060833025</v>
      </c>
      <c r="AV121" s="51">
        <f ca="1" t="shared" si="60"/>
        <v>3308.557278204969</v>
      </c>
      <c r="AW121" s="51">
        <f ca="1" t="shared" si="60"/>
        <v>3374.7284237690683</v>
      </c>
      <c r="AX121" s="51">
        <f ca="1" t="shared" si="60"/>
        <v>3442.2229922444494</v>
      </c>
      <c r="AY121" s="51">
        <f ca="1" t="shared" si="60"/>
        <v>3511.067452089339</v>
      </c>
    </row>
    <row r="122" spans="3:51" ht="12.75" outlineLevel="1">
      <c r="C122" s="50">
        <f t="shared" si="62"/>
        <v>6</v>
      </c>
      <c r="D122" s="51">
        <f>D71*Subscribers_Monthly</f>
        <v>0</v>
      </c>
      <c r="E122" s="51">
        <f ca="1" t="shared" si="61"/>
        <v>0</v>
      </c>
      <c r="F122" s="51">
        <f ca="1" t="shared" si="61"/>
        <v>0</v>
      </c>
      <c r="G122" s="51">
        <f ca="1" t="shared" si="61"/>
        <v>0</v>
      </c>
      <c r="H122" s="51">
        <f ca="1" t="shared" si="61"/>
        <v>0</v>
      </c>
      <c r="I122" s="51">
        <f ca="1" t="shared" si="61"/>
        <v>0</v>
      </c>
      <c r="J122" s="51">
        <f ca="1" t="shared" si="61"/>
        <v>0</v>
      </c>
      <c r="K122" s="51">
        <f ca="1" t="shared" si="61"/>
        <v>0</v>
      </c>
      <c r="L122" s="51">
        <f ca="1" t="shared" si="61"/>
        <v>0</v>
      </c>
      <c r="M122" s="51">
        <f ca="1" t="shared" si="61"/>
        <v>1.1</v>
      </c>
      <c r="N122" s="51">
        <f ca="1">IF(ISNUMBER(OFFSET(N$10,0,-$C122)*VLOOKUP($C122,ChurnTable,3,0)*VLOOKUP($C122,ConversionTable,2,0)),OFFSET(N$10,0,-$C122)*VLOOKUP($C122,ChurnTable,3,0)*VLOOKUP($C122,ConversionTable,2,0))*1</f>
        <v>5.5</v>
      </c>
      <c r="O122" s="51">
        <f ca="1">IF(ISNUMBER(OFFSET(O$10,0,-$C122)*VLOOKUP($C122,ChurnTable,3,0)*VLOOKUP($C122,ConversionTable,2,0)),OFFSET(O$10,0,-$C122)*VLOOKUP($C122,ChurnTable,3,0)*VLOOKUP($C122,ConversionTable,2,0))*1</f>
        <v>11</v>
      </c>
      <c r="P122" s="51">
        <f ca="1">IF(ISNUMBER(OFFSET(P$10,0,-$C122)*VLOOKUP($C122,ChurnTable,3,0)*VLOOKUP($C122,ConversionTable,2,0)),OFFSET(P$10,0,-$C122)*VLOOKUP($C122,ChurnTable,3,0)*VLOOKUP($C122,ConversionTable,2,0))*1</f>
        <v>55</v>
      </c>
      <c r="Q122" s="51">
        <f ca="1">IF(ISNUMBER(OFFSET(Q$10,0,-$C122)*VLOOKUP($C122,ChurnTable,3,0)*VLOOKUP($C122,ConversionTable,2,0)),OFFSET(Q$10,0,-$C122)*VLOOKUP($C122,ChurnTable,3,0)*VLOOKUP($C122,ConversionTable,2,0))*1</f>
        <v>110</v>
      </c>
      <c r="R122" s="51">
        <f ca="1">IF(ISNUMBER(OFFSET(R$10,0,-$C122)*VLOOKUP($C122,ChurnTable,3,0)*VLOOKUP($C122,ConversionTable,2,0)),OFFSET(R$10,0,-$C122)*VLOOKUP($C122,ChurnTable,3,0)*VLOOKUP($C122,ConversionTable,2,0))*1</f>
        <v>165</v>
      </c>
      <c r="S122" s="51">
        <f ca="1">IF(ISNUMBER(OFFSET(S$10,0,-$C122)*VLOOKUP($C122,ChurnTable,3,0)*VLOOKUP($C122,ConversionTable,2,0)),OFFSET(S$10,0,-$C122)*VLOOKUP($C122,ChurnTable,3,0)*VLOOKUP($C122,ConversionTable,2,0))*1</f>
        <v>330</v>
      </c>
      <c r="T122" s="51">
        <f ca="1">IF(ISNUMBER(OFFSET(T$10,0,-$C122)*VLOOKUP($C122,ChurnTable,3,0)*VLOOKUP($C122,ConversionTable,2,0)),OFFSET(T$10,0,-$C122)*VLOOKUP($C122,ChurnTable,3,0)*VLOOKUP($C122,ConversionTable,2,0))*1</f>
        <v>528</v>
      </c>
      <c r="U122" s="51">
        <f ca="1" t="shared" si="59"/>
        <v>792</v>
      </c>
      <c r="V122" s="51">
        <f ca="1" t="shared" si="59"/>
        <v>1188</v>
      </c>
      <c r="W122" s="51">
        <f ca="1" t="shared" si="59"/>
        <v>1485</v>
      </c>
      <c r="X122" s="51">
        <f ca="1" t="shared" si="59"/>
        <v>1559.25</v>
      </c>
      <c r="Y122" s="51">
        <f ca="1" t="shared" si="59"/>
        <v>1637.2125</v>
      </c>
      <c r="Z122" s="51">
        <f ca="1" t="shared" si="59"/>
        <v>1719.0731250000001</v>
      </c>
      <c r="AA122" s="51">
        <f ca="1" t="shared" si="59"/>
        <v>1805.0267812499999</v>
      </c>
      <c r="AB122" s="51">
        <f ca="1" t="shared" si="59"/>
        <v>1895.2781203125005</v>
      </c>
      <c r="AC122" s="51">
        <f ca="1" t="shared" si="59"/>
        <v>1990.0420263281253</v>
      </c>
      <c r="AD122" s="51">
        <f ca="1" t="shared" si="59"/>
        <v>2089.5441276445317</v>
      </c>
      <c r="AE122" s="51">
        <f ca="1" t="shared" si="59"/>
        <v>2194.0213340267583</v>
      </c>
      <c r="AF122" s="51">
        <f ca="1" t="shared" si="59"/>
        <v>2303.722400728096</v>
      </c>
      <c r="AG122" s="51">
        <f ca="1" t="shared" si="59"/>
        <v>2418.9085207645016</v>
      </c>
      <c r="AH122" s="51">
        <f ca="1" t="shared" si="59"/>
        <v>2515.6648615950817</v>
      </c>
      <c r="AI122" s="51">
        <f ca="1" t="shared" si="59"/>
        <v>2616.2914560588847</v>
      </c>
      <c r="AJ122" s="51">
        <f ca="1" t="shared" si="59"/>
        <v>2720.9431143012403</v>
      </c>
      <c r="AK122" s="51">
        <f ca="1" t="shared" si="60"/>
        <v>2829.78083887329</v>
      </c>
      <c r="AL122" s="51">
        <f ca="1" t="shared" si="60"/>
        <v>2942.972072428222</v>
      </c>
      <c r="AM122" s="51">
        <f ca="1" t="shared" si="60"/>
        <v>3060.690955325351</v>
      </c>
      <c r="AN122" s="51">
        <f ca="1" t="shared" si="60"/>
        <v>3152.511683985111</v>
      </c>
      <c r="AO122" s="51">
        <f ca="1" t="shared" si="60"/>
        <v>3247.0870345046646</v>
      </c>
      <c r="AP122" s="51">
        <f ca="1" t="shared" si="60"/>
        <v>3344.499645539805</v>
      </c>
      <c r="AQ122" s="51">
        <f ca="1" t="shared" si="60"/>
        <v>3444.8346349059993</v>
      </c>
      <c r="AR122" s="51">
        <f ca="1" t="shared" si="60"/>
        <v>3548.179673953179</v>
      </c>
      <c r="AS122" s="51">
        <f ca="1" t="shared" si="60"/>
        <v>3654.6250641717743</v>
      </c>
      <c r="AT122" s="51">
        <f ca="1" t="shared" si="60"/>
        <v>3727.71756545521</v>
      </c>
      <c r="AU122" s="51">
        <f ca="1" t="shared" si="60"/>
        <v>3802.271916764315</v>
      </c>
      <c r="AV122" s="51">
        <f ca="1" t="shared" si="60"/>
        <v>3878.3173550996007</v>
      </c>
      <c r="AW122" s="51">
        <f ca="1" t="shared" si="60"/>
        <v>3955.8837022015928</v>
      </c>
      <c r="AX122" s="51">
        <f ca="1" t="shared" si="60"/>
        <v>4035.001376245625</v>
      </c>
      <c r="AY122" s="51">
        <f ca="1" t="shared" si="60"/>
        <v>4115.701403770538</v>
      </c>
    </row>
    <row r="123" spans="3:51" ht="12.75" outlineLevel="1">
      <c r="C123" s="50">
        <f t="shared" si="62"/>
        <v>7</v>
      </c>
      <c r="D123" s="51">
        <f>D72*Subscribers_Monthly</f>
        <v>0</v>
      </c>
      <c r="E123" s="51">
        <f ca="1" t="shared" si="61"/>
        <v>0</v>
      </c>
      <c r="F123" s="51">
        <f ca="1" t="shared" si="61"/>
        <v>0</v>
      </c>
      <c r="G123" s="51">
        <f ca="1" t="shared" si="61"/>
        <v>0</v>
      </c>
      <c r="H123" s="51">
        <f ca="1" t="shared" si="61"/>
        <v>0</v>
      </c>
      <c r="I123" s="51">
        <f ca="1" t="shared" si="61"/>
        <v>0</v>
      </c>
      <c r="J123" s="51">
        <f ca="1" t="shared" si="61"/>
        <v>0</v>
      </c>
      <c r="K123" s="51">
        <f ca="1" t="shared" si="61"/>
        <v>0</v>
      </c>
      <c r="L123" s="51">
        <f ca="1" t="shared" si="61"/>
        <v>0</v>
      </c>
      <c r="M123" s="51">
        <f ca="1" t="shared" si="61"/>
        <v>0</v>
      </c>
      <c r="N123" s="51">
        <f ca="1">IF(ISNUMBER(OFFSET(N$10,0,-$C123)*VLOOKUP($C123,ChurnTable,3,0)*VLOOKUP($C123,ConversionTable,2,0)),OFFSET(N$10,0,-$C123)*VLOOKUP($C123,ChurnTable,3,0)*VLOOKUP($C123,ConversionTable,2,0))*1</f>
        <v>1.26</v>
      </c>
      <c r="O123" s="51">
        <f ca="1">IF(ISNUMBER(OFFSET(O$10,0,-$C123)*VLOOKUP($C123,ChurnTable,3,0)*VLOOKUP($C123,ConversionTable,2,0)),OFFSET(O$10,0,-$C123)*VLOOKUP($C123,ChurnTable,3,0)*VLOOKUP($C123,ConversionTable,2,0))*1</f>
        <v>6.3</v>
      </c>
      <c r="P123" s="51">
        <f ca="1">IF(ISNUMBER(OFFSET(P$10,0,-$C123)*VLOOKUP($C123,ChurnTable,3,0)*VLOOKUP($C123,ConversionTable,2,0)),OFFSET(P$10,0,-$C123)*VLOOKUP($C123,ChurnTable,3,0)*VLOOKUP($C123,ConversionTable,2,0))*1</f>
        <v>12.6</v>
      </c>
      <c r="Q123" s="51">
        <f ca="1">IF(ISNUMBER(OFFSET(Q$10,0,-$C123)*VLOOKUP($C123,ChurnTable,3,0)*VLOOKUP($C123,ConversionTable,2,0)),OFFSET(Q$10,0,-$C123)*VLOOKUP($C123,ChurnTable,3,0)*VLOOKUP($C123,ConversionTable,2,0))*1</f>
        <v>63</v>
      </c>
      <c r="R123" s="51">
        <f ca="1">IF(ISNUMBER(OFFSET(R$10,0,-$C123)*VLOOKUP($C123,ChurnTable,3,0)*VLOOKUP($C123,ConversionTable,2,0)),OFFSET(R$10,0,-$C123)*VLOOKUP($C123,ChurnTable,3,0)*VLOOKUP($C123,ConversionTable,2,0))*1</f>
        <v>126</v>
      </c>
      <c r="S123" s="51">
        <f ca="1">IF(ISNUMBER(OFFSET(S$10,0,-$C123)*VLOOKUP($C123,ChurnTable,3,0)*VLOOKUP($C123,ConversionTable,2,0)),OFFSET(S$10,0,-$C123)*VLOOKUP($C123,ChurnTable,3,0)*VLOOKUP($C123,ConversionTable,2,0))*1</f>
        <v>189</v>
      </c>
      <c r="T123" s="51">
        <f ca="1">IF(ISNUMBER(OFFSET(T$10,0,-$C123)*VLOOKUP($C123,ChurnTable,3,0)*VLOOKUP($C123,ConversionTable,2,0)),OFFSET(T$10,0,-$C123)*VLOOKUP($C123,ChurnTable,3,0)*VLOOKUP($C123,ConversionTable,2,0))*1</f>
        <v>378</v>
      </c>
      <c r="U123" s="51">
        <f ca="1" t="shared" si="59"/>
        <v>604.8</v>
      </c>
      <c r="V123" s="51">
        <f ca="1" t="shared" si="59"/>
        <v>907.1999999999999</v>
      </c>
      <c r="W123" s="51">
        <f ca="1" t="shared" si="59"/>
        <v>1360.8</v>
      </c>
      <c r="X123" s="51">
        <f ca="1" t="shared" si="59"/>
        <v>1701</v>
      </c>
      <c r="Y123" s="51">
        <f ca="1" t="shared" si="59"/>
        <v>1786.05</v>
      </c>
      <c r="Z123" s="51">
        <f ca="1" t="shared" si="59"/>
        <v>1875.3525</v>
      </c>
      <c r="AA123" s="51">
        <f ca="1" t="shared" si="59"/>
        <v>1969.1201249999997</v>
      </c>
      <c r="AB123" s="51">
        <f ca="1" t="shared" si="59"/>
        <v>2067.57613125</v>
      </c>
      <c r="AC123" s="51">
        <f ca="1" t="shared" si="59"/>
        <v>2170.9549378125</v>
      </c>
      <c r="AD123" s="51">
        <f ca="1" t="shared" si="59"/>
        <v>2279.502684703125</v>
      </c>
      <c r="AE123" s="51">
        <f ca="1" t="shared" si="59"/>
        <v>2393.4778189382814</v>
      </c>
      <c r="AF123" s="51">
        <f ca="1" t="shared" si="59"/>
        <v>2513.1517098851955</v>
      </c>
      <c r="AG123" s="51">
        <f ca="1" t="shared" si="59"/>
        <v>2638.8092953794558</v>
      </c>
      <c r="AH123" s="51">
        <f ca="1" t="shared" si="59"/>
        <v>2770.7497601484283</v>
      </c>
      <c r="AI123" s="51">
        <f ca="1" t="shared" si="59"/>
        <v>2881.5797505543655</v>
      </c>
      <c r="AJ123" s="51">
        <f ca="1" t="shared" si="59"/>
        <v>2996.8429405765405</v>
      </c>
      <c r="AK123" s="51">
        <f ca="1" t="shared" si="60"/>
        <v>3116.716658199602</v>
      </c>
      <c r="AL123" s="51">
        <f ca="1" t="shared" si="60"/>
        <v>3241.3853245275864</v>
      </c>
      <c r="AM123" s="51">
        <f ca="1" t="shared" si="60"/>
        <v>3371.04073750869</v>
      </c>
      <c r="AN123" s="51">
        <f ca="1" t="shared" si="60"/>
        <v>3505.882367009038</v>
      </c>
      <c r="AO123" s="51">
        <f ca="1" t="shared" si="60"/>
        <v>3611.058838019309</v>
      </c>
      <c r="AP123" s="51">
        <f ca="1" t="shared" si="60"/>
        <v>3719.3906031598885</v>
      </c>
      <c r="AQ123" s="51">
        <f ca="1" t="shared" si="60"/>
        <v>3830.972321254685</v>
      </c>
      <c r="AR123" s="51">
        <f ca="1" t="shared" si="60"/>
        <v>3945.9014908923255</v>
      </c>
      <c r="AS123" s="51">
        <f ca="1" t="shared" si="60"/>
        <v>4064.2785356190952</v>
      </c>
      <c r="AT123" s="51">
        <f ca="1" t="shared" si="60"/>
        <v>4186.206891687669</v>
      </c>
      <c r="AU123" s="51">
        <f ca="1" t="shared" si="60"/>
        <v>4269.931029521423</v>
      </c>
      <c r="AV123" s="51">
        <f ca="1" t="shared" si="60"/>
        <v>4355.32965011185</v>
      </c>
      <c r="AW123" s="51">
        <f ca="1" t="shared" si="60"/>
        <v>4442.436243114088</v>
      </c>
      <c r="AX123" s="51">
        <f ca="1" t="shared" si="60"/>
        <v>4531.284967976369</v>
      </c>
      <c r="AY123" s="51">
        <f ca="1" t="shared" si="60"/>
        <v>4621.910667335897</v>
      </c>
    </row>
    <row r="124" spans="3:51" ht="12.75" outlineLevel="1">
      <c r="C124" s="50">
        <f t="shared" si="62"/>
        <v>8</v>
      </c>
      <c r="D124" s="51">
        <f>D73*Subscribers_Monthly</f>
        <v>0</v>
      </c>
      <c r="E124" s="51">
        <f ca="1" t="shared" si="61"/>
        <v>0</v>
      </c>
      <c r="F124" s="51">
        <f ca="1" t="shared" si="61"/>
        <v>0</v>
      </c>
      <c r="G124" s="51">
        <f ca="1" t="shared" si="61"/>
        <v>0</v>
      </c>
      <c r="H124" s="51">
        <f ca="1" t="shared" si="61"/>
        <v>0</v>
      </c>
      <c r="I124" s="51">
        <f ca="1" t="shared" si="61"/>
        <v>0</v>
      </c>
      <c r="J124" s="51">
        <f ca="1" t="shared" si="61"/>
        <v>0</v>
      </c>
      <c r="K124" s="51">
        <f ca="1" t="shared" si="61"/>
        <v>0</v>
      </c>
      <c r="L124" s="51">
        <f ca="1" t="shared" si="61"/>
        <v>0</v>
      </c>
      <c r="M124" s="51">
        <f ca="1" t="shared" si="61"/>
        <v>0</v>
      </c>
      <c r="N124" s="51">
        <f ca="1">IF(ISNUMBER(OFFSET(N$10,0,-$C124)*VLOOKUP($C124,ChurnTable,3,0)*VLOOKUP($C124,ConversionTable,2,0)),OFFSET(N$10,0,-$C124)*VLOOKUP($C124,ChurnTable,3,0)*VLOOKUP($C124,ConversionTable,2,0))*1</f>
        <v>0</v>
      </c>
      <c r="O124" s="51">
        <f ca="1">IF(ISNUMBER(OFFSET(O$10,0,-$C124)*VLOOKUP($C124,ChurnTable,3,0)*VLOOKUP($C124,ConversionTable,2,0)),OFFSET(O$10,0,-$C124)*VLOOKUP($C124,ChurnTable,3,0)*VLOOKUP($C124,ConversionTable,2,0))*1</f>
        <v>1.449</v>
      </c>
      <c r="P124" s="51">
        <f ca="1">IF(ISNUMBER(OFFSET(P$10,0,-$C124)*VLOOKUP($C124,ChurnTable,3,0)*VLOOKUP($C124,ConversionTable,2,0)),OFFSET(P$10,0,-$C124)*VLOOKUP($C124,ChurnTable,3,0)*VLOOKUP($C124,ConversionTable,2,0))*1</f>
        <v>7.245000000000001</v>
      </c>
      <c r="Q124" s="51">
        <f ca="1">IF(ISNUMBER(OFFSET(Q$10,0,-$C124)*VLOOKUP($C124,ChurnTable,3,0)*VLOOKUP($C124,ConversionTable,2,0)),OFFSET(Q$10,0,-$C124)*VLOOKUP($C124,ChurnTable,3,0)*VLOOKUP($C124,ConversionTable,2,0))*1</f>
        <v>14.490000000000002</v>
      </c>
      <c r="R124" s="51">
        <f ca="1">IF(ISNUMBER(OFFSET(R$10,0,-$C124)*VLOOKUP($C124,ChurnTable,3,0)*VLOOKUP($C124,ConversionTable,2,0)),OFFSET(R$10,0,-$C124)*VLOOKUP($C124,ChurnTable,3,0)*VLOOKUP($C124,ConversionTable,2,0))*1</f>
        <v>72.45</v>
      </c>
      <c r="S124" s="51">
        <f ca="1">IF(ISNUMBER(OFFSET(S$10,0,-$C124)*VLOOKUP($C124,ChurnTable,3,0)*VLOOKUP($C124,ConversionTable,2,0)),OFFSET(S$10,0,-$C124)*VLOOKUP($C124,ChurnTable,3,0)*VLOOKUP($C124,ConversionTable,2,0))*1</f>
        <v>144.9</v>
      </c>
      <c r="T124" s="51">
        <f ca="1">IF(ISNUMBER(OFFSET(T$10,0,-$C124)*VLOOKUP($C124,ChurnTable,3,0)*VLOOKUP($C124,ConversionTable,2,0)),OFFSET(T$10,0,-$C124)*VLOOKUP($C124,ChurnTable,3,0)*VLOOKUP($C124,ConversionTable,2,0))*1</f>
        <v>217.35000000000002</v>
      </c>
      <c r="U124" s="51">
        <f ca="1" t="shared" si="59"/>
        <v>434.70000000000005</v>
      </c>
      <c r="V124" s="51">
        <f ca="1" t="shared" si="59"/>
        <v>695.5200000000001</v>
      </c>
      <c r="W124" s="51">
        <f ca="1" t="shared" si="59"/>
        <v>1043.2800000000002</v>
      </c>
      <c r="X124" s="51">
        <f ca="1" t="shared" si="59"/>
        <v>1564.92</v>
      </c>
      <c r="Y124" s="51">
        <f ca="1" t="shared" si="59"/>
        <v>1956.15</v>
      </c>
      <c r="Z124" s="51">
        <f ca="1" t="shared" si="59"/>
        <v>2053.9575</v>
      </c>
      <c r="AA124" s="51">
        <f ca="1" t="shared" si="59"/>
        <v>2156.6553750000003</v>
      </c>
      <c r="AB124" s="51">
        <f ca="1" t="shared" si="59"/>
        <v>2264.4881437500003</v>
      </c>
      <c r="AC124" s="51">
        <f ca="1" t="shared" si="59"/>
        <v>2377.7125509375</v>
      </c>
      <c r="AD124" s="51">
        <f ca="1" t="shared" si="59"/>
        <v>2496.5981784843757</v>
      </c>
      <c r="AE124" s="51">
        <f ca="1" t="shared" si="59"/>
        <v>2621.4280874085944</v>
      </c>
      <c r="AF124" s="51">
        <f ca="1" t="shared" si="59"/>
        <v>2752.499491779024</v>
      </c>
      <c r="AG124" s="51">
        <f ca="1" t="shared" si="59"/>
        <v>2890.124466367975</v>
      </c>
      <c r="AH124" s="51">
        <f ca="1" t="shared" si="59"/>
        <v>3034.6306896863744</v>
      </c>
      <c r="AI124" s="51">
        <f ca="1" t="shared" si="59"/>
        <v>3186.3622241706935</v>
      </c>
      <c r="AJ124" s="51">
        <f ca="1" t="shared" si="59"/>
        <v>3313.8167131375208</v>
      </c>
      <c r="AK124" s="51">
        <f ca="1" t="shared" si="60"/>
        <v>3446.369381663022</v>
      </c>
      <c r="AL124" s="51">
        <f ca="1" t="shared" si="60"/>
        <v>3584.224156929543</v>
      </c>
      <c r="AM124" s="51">
        <f ca="1" t="shared" si="60"/>
        <v>3727.593123206725</v>
      </c>
      <c r="AN124" s="51">
        <f ca="1" t="shared" si="60"/>
        <v>3876.696848134994</v>
      </c>
      <c r="AO124" s="51">
        <f ca="1" t="shared" si="60"/>
        <v>4031.764722060394</v>
      </c>
      <c r="AP124" s="51">
        <f ca="1" t="shared" si="60"/>
        <v>4152.7176637222055</v>
      </c>
      <c r="AQ124" s="51">
        <f ca="1" t="shared" si="60"/>
        <v>4277.299193633872</v>
      </c>
      <c r="AR124" s="51">
        <f ca="1" t="shared" si="60"/>
        <v>4405.618169442889</v>
      </c>
      <c r="AS124" s="51">
        <f ca="1" t="shared" si="60"/>
        <v>4537.786714526175</v>
      </c>
      <c r="AT124" s="51">
        <f ca="1" t="shared" si="60"/>
        <v>4673.92031596196</v>
      </c>
      <c r="AU124" s="51">
        <f ca="1" t="shared" si="60"/>
        <v>4814.13792544082</v>
      </c>
      <c r="AV124" s="51">
        <f ca="1" t="shared" si="60"/>
        <v>4910.4206839496355</v>
      </c>
      <c r="AW124" s="51">
        <f ca="1" t="shared" si="60"/>
        <v>5008.629097628629</v>
      </c>
      <c r="AX124" s="51">
        <f ca="1" t="shared" si="60"/>
        <v>5108.801679581202</v>
      </c>
      <c r="AY124" s="51">
        <f ca="1" t="shared" si="60"/>
        <v>5210.977713172826</v>
      </c>
    </row>
    <row r="125" spans="3:51" ht="12.75" outlineLevel="1">
      <c r="C125" s="50">
        <f t="shared" si="62"/>
        <v>9</v>
      </c>
      <c r="D125" s="51">
        <f>D74*Subscribers_Monthly</f>
        <v>0</v>
      </c>
      <c r="E125" s="51">
        <f ca="1" t="shared" si="61"/>
        <v>0</v>
      </c>
      <c r="F125" s="51">
        <f ca="1" t="shared" si="61"/>
        <v>0</v>
      </c>
      <c r="G125" s="51">
        <f ca="1" t="shared" si="61"/>
        <v>0</v>
      </c>
      <c r="H125" s="51">
        <f ca="1" t="shared" si="61"/>
        <v>0</v>
      </c>
      <c r="I125" s="51">
        <f ca="1" t="shared" si="61"/>
        <v>0</v>
      </c>
      <c r="J125" s="51">
        <f ca="1" t="shared" si="61"/>
        <v>0</v>
      </c>
      <c r="K125" s="51">
        <f ca="1" t="shared" si="61"/>
        <v>0</v>
      </c>
      <c r="L125" s="51">
        <f ca="1" t="shared" si="61"/>
        <v>0</v>
      </c>
      <c r="M125" s="51">
        <f ca="1" t="shared" si="61"/>
        <v>0</v>
      </c>
      <c r="N125" s="51">
        <f ca="1">IF(ISNUMBER(OFFSET(N$10,0,-$C125)*VLOOKUP($C125,ChurnTable,3,0)*VLOOKUP($C125,ConversionTable,2,0)),OFFSET(N$10,0,-$C125)*VLOOKUP($C125,ChurnTable,3,0)*VLOOKUP($C125,ConversionTable,2,0))*1</f>
        <v>0</v>
      </c>
      <c r="O125" s="51">
        <f ca="1">IF(ISNUMBER(OFFSET(O$10,0,-$C125)*VLOOKUP($C125,ChurnTable,3,0)*VLOOKUP($C125,ConversionTable,2,0)),OFFSET(O$10,0,-$C125)*VLOOKUP($C125,ChurnTable,3,0)*VLOOKUP($C125,ConversionTable,2,0))*1</f>
        <v>0</v>
      </c>
      <c r="P125" s="51">
        <f ca="1">IF(ISNUMBER(OFFSET(P$10,0,-$C125)*VLOOKUP($C125,ChurnTable,3,0)*VLOOKUP($C125,ConversionTable,2,0)),OFFSET(P$10,0,-$C125)*VLOOKUP($C125,ChurnTable,3,0)*VLOOKUP($C125,ConversionTable,2,0))*1</f>
        <v>1.632</v>
      </c>
      <c r="Q125" s="51">
        <f ca="1">IF(ISNUMBER(OFFSET(Q$10,0,-$C125)*VLOOKUP($C125,ChurnTable,3,0)*VLOOKUP($C125,ConversionTable,2,0)),OFFSET(Q$10,0,-$C125)*VLOOKUP($C125,ChurnTable,3,0)*VLOOKUP($C125,ConversionTable,2,0))*1</f>
        <v>8.16</v>
      </c>
      <c r="R125" s="51">
        <f ca="1">IF(ISNUMBER(OFFSET(R$10,0,-$C125)*VLOOKUP($C125,ChurnTable,3,0)*VLOOKUP($C125,ConversionTable,2,0)),OFFSET(R$10,0,-$C125)*VLOOKUP($C125,ChurnTable,3,0)*VLOOKUP($C125,ConversionTable,2,0))*1</f>
        <v>16.32</v>
      </c>
      <c r="S125" s="51">
        <f ca="1">IF(ISNUMBER(OFFSET(S$10,0,-$C125)*VLOOKUP($C125,ChurnTable,3,0)*VLOOKUP($C125,ConversionTable,2,0)),OFFSET(S$10,0,-$C125)*VLOOKUP($C125,ChurnTable,3,0)*VLOOKUP($C125,ConversionTable,2,0))*1</f>
        <v>81.6</v>
      </c>
      <c r="T125" s="51">
        <f ca="1">IF(ISNUMBER(OFFSET(T$10,0,-$C125)*VLOOKUP($C125,ChurnTable,3,0)*VLOOKUP($C125,ConversionTable,2,0)),OFFSET(T$10,0,-$C125)*VLOOKUP($C125,ChurnTable,3,0)*VLOOKUP($C125,ConversionTable,2,0))*1</f>
        <v>163.2</v>
      </c>
      <c r="U125" s="51">
        <f ca="1" t="shared" si="59"/>
        <v>244.8</v>
      </c>
      <c r="V125" s="51">
        <f ca="1" t="shared" si="59"/>
        <v>489.6</v>
      </c>
      <c r="W125" s="51">
        <f ca="1" t="shared" si="59"/>
        <v>783.36</v>
      </c>
      <c r="X125" s="51">
        <f ca="1" t="shared" si="59"/>
        <v>1175.04</v>
      </c>
      <c r="Y125" s="51">
        <f ca="1" t="shared" si="59"/>
        <v>1762.56</v>
      </c>
      <c r="Z125" s="51">
        <f ca="1" t="shared" si="59"/>
        <v>2203.2000000000003</v>
      </c>
      <c r="AA125" s="51">
        <f ca="1" t="shared" si="59"/>
        <v>2313.3599999999997</v>
      </c>
      <c r="AB125" s="51">
        <f ca="1" t="shared" si="59"/>
        <v>2429.028</v>
      </c>
      <c r="AC125" s="51">
        <f ca="1" t="shared" si="59"/>
        <v>2550.4793999999997</v>
      </c>
      <c r="AD125" s="51">
        <f ca="1" t="shared" si="59"/>
        <v>2678.00337</v>
      </c>
      <c r="AE125" s="51">
        <f ca="1" t="shared" si="59"/>
        <v>2811.9035385</v>
      </c>
      <c r="AF125" s="51">
        <f ca="1" t="shared" si="59"/>
        <v>2952.498715425</v>
      </c>
      <c r="AG125" s="51">
        <f ca="1" t="shared" si="59"/>
        <v>3100.1236511962506</v>
      </c>
      <c r="AH125" s="51">
        <f ca="1" t="shared" si="59"/>
        <v>3255.129833756063</v>
      </c>
      <c r="AI125" s="51">
        <f ca="1" t="shared" si="59"/>
        <v>3417.886325443866</v>
      </c>
      <c r="AJ125" s="51">
        <f ca="1" t="shared" si="59"/>
        <v>3588.78064171606</v>
      </c>
      <c r="AK125" s="51">
        <f ca="1" t="shared" si="60"/>
        <v>3732.3318673847025</v>
      </c>
      <c r="AL125" s="51">
        <f ca="1" t="shared" si="60"/>
        <v>3881.625142080091</v>
      </c>
      <c r="AM125" s="51">
        <f ca="1" t="shared" si="60"/>
        <v>4036.890147763294</v>
      </c>
      <c r="AN125" s="51">
        <f ca="1" t="shared" si="60"/>
        <v>4198.3657536738265</v>
      </c>
      <c r="AO125" s="51">
        <f ca="1" t="shared" si="60"/>
        <v>4366.30038382078</v>
      </c>
      <c r="AP125" s="51">
        <f ca="1" t="shared" si="60"/>
        <v>4540.952399173611</v>
      </c>
      <c r="AQ125" s="51">
        <f ca="1" t="shared" si="60"/>
        <v>4677.1809711488195</v>
      </c>
      <c r="AR125" s="51">
        <f ca="1" t="shared" si="60"/>
        <v>4817.496400283284</v>
      </c>
      <c r="AS125" s="51">
        <f ca="1" t="shared" si="60"/>
        <v>4962.0212922917835</v>
      </c>
      <c r="AT125" s="51">
        <f ca="1" t="shared" si="60"/>
        <v>5110.881931060537</v>
      </c>
      <c r="AU125" s="51">
        <f ca="1" t="shared" si="60"/>
        <v>5264.208388992352</v>
      </c>
      <c r="AV125" s="51">
        <f ca="1" t="shared" si="60"/>
        <v>5422.134640662123</v>
      </c>
      <c r="AW125" s="51">
        <f ca="1" t="shared" si="60"/>
        <v>5530.577333475366</v>
      </c>
      <c r="AX125" s="51">
        <f ca="1" t="shared" si="60"/>
        <v>5641.188880144873</v>
      </c>
      <c r="AY125" s="51">
        <f ca="1" t="shared" si="60"/>
        <v>5754.01265774777</v>
      </c>
    </row>
    <row r="126" spans="3:51" ht="12.75" outlineLevel="1">
      <c r="C126" s="50">
        <f t="shared" si="62"/>
        <v>10</v>
      </c>
      <c r="D126" s="51">
        <f>D75*Subscribers_Monthly</f>
        <v>0</v>
      </c>
      <c r="E126" s="51">
        <f ca="1" t="shared" si="61"/>
        <v>0</v>
      </c>
      <c r="F126" s="51">
        <f ca="1" t="shared" si="61"/>
        <v>0</v>
      </c>
      <c r="G126" s="51">
        <f ca="1" t="shared" si="61"/>
        <v>0</v>
      </c>
      <c r="H126" s="51">
        <f ca="1" t="shared" si="61"/>
        <v>0</v>
      </c>
      <c r="I126" s="51">
        <f ca="1" t="shared" si="61"/>
        <v>0</v>
      </c>
      <c r="J126" s="51">
        <f ca="1" t="shared" si="61"/>
        <v>0</v>
      </c>
      <c r="K126" s="51">
        <f ca="1" t="shared" si="61"/>
        <v>0</v>
      </c>
      <c r="L126" s="51">
        <f ca="1" t="shared" si="61"/>
        <v>0</v>
      </c>
      <c r="M126" s="51">
        <f ca="1" t="shared" si="61"/>
        <v>0</v>
      </c>
      <c r="N126" s="51">
        <f ca="1">IF(ISNUMBER(OFFSET(N$10,0,-$C126)*VLOOKUP($C126,ChurnTable,3,0)*VLOOKUP($C126,ConversionTable,2,0)),OFFSET(N$10,0,-$C126)*VLOOKUP($C126,ChurnTable,3,0)*VLOOKUP($C126,ConversionTable,2,0))*1</f>
        <v>0</v>
      </c>
      <c r="O126" s="51">
        <f ca="1">IF(ISNUMBER(OFFSET(O$10,0,-$C126)*VLOOKUP($C126,ChurnTable,3,0)*VLOOKUP($C126,ConversionTable,2,0)),OFFSET(O$10,0,-$C126)*VLOOKUP($C126,ChurnTable,3,0)*VLOOKUP($C126,ConversionTable,2,0))*1</f>
        <v>0</v>
      </c>
      <c r="P126" s="51">
        <f ca="1">IF(ISNUMBER(OFFSET(P$10,0,-$C126)*VLOOKUP($C126,ChurnTable,3,0)*VLOOKUP($C126,ConversionTable,2,0)),OFFSET(P$10,0,-$C126)*VLOOKUP($C126,ChurnTable,3,0)*VLOOKUP($C126,ConversionTable,2,0))*1</f>
        <v>0</v>
      </c>
      <c r="Q126" s="51">
        <f ca="1">IF(ISNUMBER(OFFSET(Q$10,0,-$C126)*VLOOKUP($C126,ChurnTable,3,0)*VLOOKUP($C126,ConversionTable,2,0)),OFFSET(Q$10,0,-$C126)*VLOOKUP($C126,ChurnTable,3,0)*VLOOKUP($C126,ConversionTable,2,0))*1</f>
        <v>1.8089999999999997</v>
      </c>
      <c r="R126" s="51">
        <f ca="1">IF(ISNUMBER(OFFSET(R$10,0,-$C126)*VLOOKUP($C126,ChurnTable,3,0)*VLOOKUP($C126,ConversionTable,2,0)),OFFSET(R$10,0,-$C126)*VLOOKUP($C126,ChurnTable,3,0)*VLOOKUP($C126,ConversionTable,2,0))*1</f>
        <v>9.044999999999998</v>
      </c>
      <c r="S126" s="51">
        <f ca="1">IF(ISNUMBER(OFFSET(S$10,0,-$C126)*VLOOKUP($C126,ChurnTable,3,0)*VLOOKUP($C126,ConversionTable,2,0)),OFFSET(S$10,0,-$C126)*VLOOKUP($C126,ChurnTable,3,0)*VLOOKUP($C126,ConversionTable,2,0))*1</f>
        <v>18.089999999999996</v>
      </c>
      <c r="T126" s="51">
        <f ca="1">IF(ISNUMBER(OFFSET(T$10,0,-$C126)*VLOOKUP($C126,ChurnTable,3,0)*VLOOKUP($C126,ConversionTable,2,0)),OFFSET(T$10,0,-$C126)*VLOOKUP($C126,ChurnTable,3,0)*VLOOKUP($C126,ConversionTable,2,0))*1</f>
        <v>90.44999999999999</v>
      </c>
      <c r="U126" s="51">
        <f ca="1" t="shared" si="59"/>
        <v>180.89999999999998</v>
      </c>
      <c r="V126" s="51">
        <f ca="1" t="shared" si="59"/>
        <v>271.34999999999997</v>
      </c>
      <c r="W126" s="51">
        <f ca="1" t="shared" si="59"/>
        <v>542.6999999999999</v>
      </c>
      <c r="X126" s="51">
        <f ca="1" t="shared" si="59"/>
        <v>868.3199999999999</v>
      </c>
      <c r="Y126" s="51">
        <f ca="1" t="shared" si="59"/>
        <v>1302.4799999999998</v>
      </c>
      <c r="Z126" s="51">
        <f ca="1" t="shared" si="59"/>
        <v>1953.72</v>
      </c>
      <c r="AA126" s="51">
        <f ca="1" t="shared" si="59"/>
        <v>2442.1499999999996</v>
      </c>
      <c r="AB126" s="51">
        <f ca="1" t="shared" si="59"/>
        <v>2564.2574999999997</v>
      </c>
      <c r="AC126" s="51">
        <f ca="1" t="shared" si="59"/>
        <v>2692.470375</v>
      </c>
      <c r="AD126" s="51">
        <f ca="1" t="shared" si="59"/>
        <v>2827.0938937499996</v>
      </c>
      <c r="AE126" s="51">
        <f ca="1" t="shared" si="59"/>
        <v>2968.4485884374994</v>
      </c>
      <c r="AF126" s="51">
        <f ca="1" t="shared" si="59"/>
        <v>3116.8710178593747</v>
      </c>
      <c r="AG126" s="51">
        <f ca="1" t="shared" si="59"/>
        <v>3272.7145687523434</v>
      </c>
      <c r="AH126" s="51">
        <f ca="1" t="shared" si="59"/>
        <v>3436.3502971899616</v>
      </c>
      <c r="AI126" s="51">
        <f ca="1" t="shared" si="59"/>
        <v>3608.1678120494594</v>
      </c>
      <c r="AJ126" s="51">
        <f ca="1" t="shared" si="59"/>
        <v>3788.5762026519324</v>
      </c>
      <c r="AK126" s="51">
        <f ca="1" t="shared" si="60"/>
        <v>3978.005012784529</v>
      </c>
      <c r="AL126" s="51">
        <f ca="1" t="shared" si="60"/>
        <v>4137.125213295911</v>
      </c>
      <c r="AM126" s="51">
        <f ca="1" t="shared" si="60"/>
        <v>4302.610221827747</v>
      </c>
      <c r="AN126" s="51">
        <f ca="1" t="shared" si="60"/>
        <v>4474.714630700857</v>
      </c>
      <c r="AO126" s="51">
        <f ca="1" t="shared" si="60"/>
        <v>4653.703215928892</v>
      </c>
      <c r="AP126" s="51">
        <f ca="1" t="shared" si="60"/>
        <v>4839.851344566047</v>
      </c>
      <c r="AQ126" s="51">
        <f ca="1" t="shared" si="60"/>
        <v>5033.44539834869</v>
      </c>
      <c r="AR126" s="51">
        <f ca="1" t="shared" si="60"/>
        <v>5184.44876029915</v>
      </c>
      <c r="AS126" s="51">
        <f ca="1" t="shared" si="60"/>
        <v>5339.982223108125</v>
      </c>
      <c r="AT126" s="51">
        <f ca="1" t="shared" si="60"/>
        <v>5500.181689801369</v>
      </c>
      <c r="AU126" s="51">
        <f ca="1" t="shared" si="60"/>
        <v>5665.187140495411</v>
      </c>
      <c r="AV126" s="51">
        <f ca="1" t="shared" si="60"/>
        <v>5835.142754710272</v>
      </c>
      <c r="AW126" s="51">
        <f ca="1" t="shared" si="60"/>
        <v>6010.1970373515815</v>
      </c>
      <c r="AX126" s="51">
        <f ca="1" t="shared" si="60"/>
        <v>6130.400978098613</v>
      </c>
      <c r="AY126" s="51">
        <f ca="1" t="shared" si="60"/>
        <v>6253.008997660585</v>
      </c>
    </row>
    <row r="127" spans="3:51" ht="12.75" outlineLevel="1">
      <c r="C127" s="50">
        <f t="shared" si="62"/>
        <v>11</v>
      </c>
      <c r="D127" s="51">
        <f>D76*Subscribers_Monthly</f>
        <v>0</v>
      </c>
      <c r="E127" s="51">
        <f ca="1" t="shared" si="61"/>
        <v>0</v>
      </c>
      <c r="F127" s="51">
        <f ca="1" t="shared" si="61"/>
        <v>0</v>
      </c>
      <c r="G127" s="51">
        <f ca="1" t="shared" si="61"/>
        <v>0</v>
      </c>
      <c r="H127" s="51">
        <f ca="1" t="shared" si="61"/>
        <v>0</v>
      </c>
      <c r="I127" s="51">
        <f ca="1" t="shared" si="61"/>
        <v>0</v>
      </c>
      <c r="J127" s="51">
        <f ca="1" t="shared" si="61"/>
        <v>0</v>
      </c>
      <c r="K127" s="51">
        <f ca="1" t="shared" si="61"/>
        <v>0</v>
      </c>
      <c r="L127" s="51">
        <f ca="1" t="shared" si="61"/>
        <v>0</v>
      </c>
      <c r="M127" s="51">
        <f ca="1" t="shared" si="61"/>
        <v>0</v>
      </c>
      <c r="N127" s="51">
        <f ca="1">IF(ISNUMBER(OFFSET(N$10,0,-$C127)*VLOOKUP($C127,ChurnTable,3,0)*VLOOKUP($C127,ConversionTable,2,0)),OFFSET(N$10,0,-$C127)*VLOOKUP($C127,ChurnTable,3,0)*VLOOKUP($C127,ConversionTable,2,0))*1</f>
        <v>0</v>
      </c>
      <c r="O127" s="51">
        <f ca="1">IF(ISNUMBER(OFFSET(O$10,0,-$C127)*VLOOKUP($C127,ChurnTable,3,0)*VLOOKUP($C127,ConversionTable,2,0)),OFFSET(O$10,0,-$C127)*VLOOKUP($C127,ChurnTable,3,0)*VLOOKUP($C127,ConversionTable,2,0))*1</f>
        <v>0</v>
      </c>
      <c r="P127" s="51">
        <f ca="1">IF(ISNUMBER(OFFSET(P$10,0,-$C127)*VLOOKUP($C127,ChurnTable,3,0)*VLOOKUP($C127,ConversionTable,2,0)),OFFSET(P$10,0,-$C127)*VLOOKUP($C127,ChurnTable,3,0)*VLOOKUP($C127,ConversionTable,2,0))*1</f>
        <v>0</v>
      </c>
      <c r="Q127" s="51">
        <f ca="1">IF(ISNUMBER(OFFSET(Q$10,0,-$C127)*VLOOKUP($C127,ChurnTable,3,0)*VLOOKUP($C127,ConversionTable,2,0)),OFFSET(Q$10,0,-$C127)*VLOOKUP($C127,ChurnTable,3,0)*VLOOKUP($C127,ConversionTable,2,0))*1</f>
        <v>0</v>
      </c>
      <c r="R127" s="51">
        <f ca="1">IF(ISNUMBER(OFFSET(R$10,0,-$C127)*VLOOKUP($C127,ChurnTable,3,0)*VLOOKUP($C127,ConversionTable,2,0)),OFFSET(R$10,0,-$C127)*VLOOKUP($C127,ChurnTable,3,0)*VLOOKUP($C127,ConversionTable,2,0))*1</f>
        <v>1.9799999999999998</v>
      </c>
      <c r="S127" s="51">
        <f ca="1">IF(ISNUMBER(OFFSET(S$10,0,-$C127)*VLOOKUP($C127,ChurnTable,3,0)*VLOOKUP($C127,ConversionTable,2,0)),OFFSET(S$10,0,-$C127)*VLOOKUP($C127,ChurnTable,3,0)*VLOOKUP($C127,ConversionTable,2,0))*1</f>
        <v>9.899999999999999</v>
      </c>
      <c r="T127" s="51">
        <f ca="1">IF(ISNUMBER(OFFSET(T$10,0,-$C127)*VLOOKUP($C127,ChurnTable,3,0)*VLOOKUP($C127,ConversionTable,2,0)),OFFSET(T$10,0,-$C127)*VLOOKUP($C127,ChurnTable,3,0)*VLOOKUP($C127,ConversionTable,2,0))*1</f>
        <v>19.799999999999997</v>
      </c>
      <c r="U127" s="51">
        <f ca="1" t="shared" si="59"/>
        <v>99</v>
      </c>
      <c r="V127" s="51">
        <f ca="1" t="shared" si="59"/>
        <v>198</v>
      </c>
      <c r="W127" s="51">
        <f ca="1" t="shared" si="59"/>
        <v>296.99999999999994</v>
      </c>
      <c r="X127" s="51">
        <f ca="1" t="shared" si="59"/>
        <v>593.9999999999999</v>
      </c>
      <c r="Y127" s="51">
        <f ca="1" t="shared" si="59"/>
        <v>950.4000000000001</v>
      </c>
      <c r="Z127" s="51">
        <f ca="1" t="shared" si="59"/>
        <v>1425.6</v>
      </c>
      <c r="AA127" s="51">
        <f ca="1" t="shared" si="59"/>
        <v>2138.3999999999996</v>
      </c>
      <c r="AB127" s="51">
        <f ca="1" t="shared" si="59"/>
        <v>2673</v>
      </c>
      <c r="AC127" s="51">
        <f ca="1" t="shared" si="59"/>
        <v>2806.6499999999996</v>
      </c>
      <c r="AD127" s="51">
        <f ca="1" t="shared" si="59"/>
        <v>2946.9825</v>
      </c>
      <c r="AE127" s="51">
        <f ca="1" t="shared" si="59"/>
        <v>3094.331625</v>
      </c>
      <c r="AF127" s="51">
        <f ca="1" t="shared" si="59"/>
        <v>3249.0482062499996</v>
      </c>
      <c r="AG127" s="51">
        <f ca="1" t="shared" si="59"/>
        <v>3411.5006165625005</v>
      </c>
      <c r="AH127" s="51">
        <f ca="1" t="shared" si="59"/>
        <v>3582.0756473906254</v>
      </c>
      <c r="AI127" s="51">
        <f ca="1" t="shared" si="59"/>
        <v>3761.1794297601564</v>
      </c>
      <c r="AJ127" s="51">
        <f ca="1" t="shared" si="59"/>
        <v>3949.2384012481643</v>
      </c>
      <c r="AK127" s="51">
        <f ca="1" t="shared" si="60"/>
        <v>4146.700321310574</v>
      </c>
      <c r="AL127" s="51">
        <f ca="1" t="shared" si="60"/>
        <v>4354.035337376102</v>
      </c>
      <c r="AM127" s="51">
        <f ca="1" t="shared" si="60"/>
        <v>4528.196750871146</v>
      </c>
      <c r="AN127" s="51">
        <f ca="1" t="shared" si="60"/>
        <v>4709.324620905992</v>
      </c>
      <c r="AO127" s="51">
        <f ca="1" t="shared" si="60"/>
        <v>4897.697605742232</v>
      </c>
      <c r="AP127" s="51">
        <f ca="1" t="shared" si="60"/>
        <v>5093.605509971922</v>
      </c>
      <c r="AQ127" s="51">
        <f ca="1" t="shared" si="60"/>
        <v>5297.349730370799</v>
      </c>
      <c r="AR127" s="51">
        <f ca="1" t="shared" si="60"/>
        <v>5509.243719585631</v>
      </c>
      <c r="AS127" s="51">
        <f ca="1" t="shared" si="60"/>
        <v>5674.5210311732</v>
      </c>
      <c r="AT127" s="51">
        <f ca="1" t="shared" si="60"/>
        <v>5844.756662108397</v>
      </c>
      <c r="AU127" s="51">
        <f ca="1" t="shared" si="60"/>
        <v>6020.099361971648</v>
      </c>
      <c r="AV127" s="51">
        <f ca="1" t="shared" si="60"/>
        <v>6200.702342830798</v>
      </c>
      <c r="AW127" s="51">
        <f ca="1" t="shared" si="60"/>
        <v>6386.723413115721</v>
      </c>
      <c r="AX127" s="51">
        <f ca="1" t="shared" si="60"/>
        <v>6578.325115509193</v>
      </c>
      <c r="AY127" s="51">
        <f ca="1" t="shared" si="60"/>
        <v>6709.891617819378</v>
      </c>
    </row>
    <row r="128" spans="3:51" ht="12.75" outlineLevel="1">
      <c r="C128" s="50">
        <f t="shared" si="62"/>
        <v>12</v>
      </c>
      <c r="D128" s="51">
        <f>D77*Subscribers_Monthly</f>
        <v>0</v>
      </c>
      <c r="E128" s="51">
        <f ca="1" t="shared" si="61"/>
        <v>0</v>
      </c>
      <c r="F128" s="51">
        <f ca="1" t="shared" si="61"/>
        <v>0</v>
      </c>
      <c r="G128" s="51">
        <f ca="1" t="shared" si="61"/>
        <v>0</v>
      </c>
      <c r="H128" s="51">
        <f ca="1" t="shared" si="61"/>
        <v>0</v>
      </c>
      <c r="I128" s="51">
        <f ca="1" t="shared" si="61"/>
        <v>0</v>
      </c>
      <c r="J128" s="51">
        <f ca="1" t="shared" si="61"/>
        <v>0</v>
      </c>
      <c r="K128" s="51">
        <f ca="1" t="shared" si="61"/>
        <v>0</v>
      </c>
      <c r="L128" s="51">
        <f ca="1" t="shared" si="61"/>
        <v>0</v>
      </c>
      <c r="M128" s="51">
        <f ca="1" t="shared" si="61"/>
        <v>0</v>
      </c>
      <c r="N128" s="51">
        <f ca="1">IF(ISNUMBER(OFFSET(N$10,0,-$C128)*VLOOKUP($C128,ChurnTable,3,0)*VLOOKUP($C128,ConversionTable,2,0)),OFFSET(N$10,0,-$C128)*VLOOKUP($C128,ChurnTable,3,0)*VLOOKUP($C128,ConversionTable,2,0))*1</f>
        <v>0</v>
      </c>
      <c r="O128" s="51">
        <f ca="1">IF(ISNUMBER(OFFSET(O$10,0,-$C128)*VLOOKUP($C128,ChurnTable,3,0)*VLOOKUP($C128,ConversionTable,2,0)),OFFSET(O$10,0,-$C128)*VLOOKUP($C128,ChurnTable,3,0)*VLOOKUP($C128,ConversionTable,2,0))*1</f>
        <v>0</v>
      </c>
      <c r="P128" s="51">
        <f ca="1">IF(ISNUMBER(OFFSET(P$10,0,-$C128)*VLOOKUP($C128,ChurnTable,3,0)*VLOOKUP($C128,ConversionTable,2,0)),OFFSET(P$10,0,-$C128)*VLOOKUP($C128,ChurnTable,3,0)*VLOOKUP($C128,ConversionTable,2,0))*1</f>
        <v>0</v>
      </c>
      <c r="Q128" s="51">
        <f ca="1">IF(ISNUMBER(OFFSET(Q$10,0,-$C128)*VLOOKUP($C128,ChurnTable,3,0)*VLOOKUP($C128,ConversionTable,2,0)),OFFSET(Q$10,0,-$C128)*VLOOKUP($C128,ChurnTable,3,0)*VLOOKUP($C128,ConversionTable,2,0))*1</f>
        <v>0</v>
      </c>
      <c r="R128" s="51">
        <f ca="1">IF(ISNUMBER(OFFSET(R$10,0,-$C128)*VLOOKUP($C128,ChurnTable,3,0)*VLOOKUP($C128,ConversionTable,2,0)),OFFSET(R$10,0,-$C128)*VLOOKUP($C128,ChurnTable,3,0)*VLOOKUP($C128,ConversionTable,2,0))*1</f>
        <v>0</v>
      </c>
      <c r="S128" s="51">
        <f ca="1">IF(ISNUMBER(OFFSET(S$10,0,-$C128)*VLOOKUP($C128,ChurnTable,3,0)*VLOOKUP($C128,ConversionTable,2,0)),OFFSET(S$10,0,-$C128)*VLOOKUP($C128,ChurnTable,3,0)*VLOOKUP($C128,ConversionTable,2,0))*1</f>
        <v>2.1449999999999996</v>
      </c>
      <c r="T128" s="51">
        <f ca="1">IF(ISNUMBER(OFFSET(T$10,0,-$C128)*VLOOKUP($C128,ChurnTable,3,0)*VLOOKUP($C128,ConversionTable,2,0)),OFFSET(T$10,0,-$C128)*VLOOKUP($C128,ChurnTable,3,0)*VLOOKUP($C128,ConversionTable,2,0))*1</f>
        <v>10.724999999999998</v>
      </c>
      <c r="U128" s="51">
        <f ca="1" t="shared" si="59"/>
        <v>21.449999999999996</v>
      </c>
      <c r="V128" s="51">
        <f ca="1" t="shared" si="59"/>
        <v>107.24999999999999</v>
      </c>
      <c r="W128" s="51">
        <f ca="1" t="shared" si="59"/>
        <v>214.49999999999997</v>
      </c>
      <c r="X128" s="51">
        <f ca="1" t="shared" si="59"/>
        <v>321.74999999999994</v>
      </c>
      <c r="Y128" s="51">
        <f ca="1" t="shared" si="59"/>
        <v>643.4999999999999</v>
      </c>
      <c r="Z128" s="51">
        <f ca="1" t="shared" si="59"/>
        <v>1029.6</v>
      </c>
      <c r="AA128" s="51">
        <f ca="1" t="shared" si="59"/>
        <v>1544.3999999999999</v>
      </c>
      <c r="AB128" s="51">
        <f ca="1" t="shared" si="59"/>
        <v>2316.5999999999995</v>
      </c>
      <c r="AC128" s="51">
        <f ca="1" t="shared" si="59"/>
        <v>2895.7499999999995</v>
      </c>
      <c r="AD128" s="51">
        <f ca="1" t="shared" si="59"/>
        <v>3040.5374999999995</v>
      </c>
      <c r="AE128" s="51">
        <f ca="1" t="shared" si="59"/>
        <v>3192.5643749999995</v>
      </c>
      <c r="AF128" s="51">
        <f ca="1" t="shared" si="59"/>
        <v>3352.1925937499996</v>
      </c>
      <c r="AG128" s="51">
        <f ca="1" t="shared" si="59"/>
        <v>3519.8022234374994</v>
      </c>
      <c r="AH128" s="51">
        <f ca="1" t="shared" si="59"/>
        <v>3695.7923346093753</v>
      </c>
      <c r="AI128" s="51">
        <f ca="1" t="shared" si="59"/>
        <v>3880.581951339844</v>
      </c>
      <c r="AJ128" s="51">
        <f ca="1" t="shared" si="59"/>
        <v>4074.611048906836</v>
      </c>
      <c r="AK128" s="51">
        <f ca="1" t="shared" si="60"/>
        <v>4278.341601352178</v>
      </c>
      <c r="AL128" s="51">
        <f ca="1" t="shared" si="60"/>
        <v>4492.2586814197875</v>
      </c>
      <c r="AM128" s="51">
        <f ca="1" t="shared" si="60"/>
        <v>4716.871615490777</v>
      </c>
      <c r="AN128" s="51">
        <f ca="1" t="shared" si="60"/>
        <v>4905.546480110408</v>
      </c>
      <c r="AO128" s="51">
        <f ca="1" t="shared" si="60"/>
        <v>5101.7683393148245</v>
      </c>
      <c r="AP128" s="51">
        <f ca="1" t="shared" si="60"/>
        <v>5305.839072887418</v>
      </c>
      <c r="AQ128" s="51">
        <f ca="1" t="shared" si="60"/>
        <v>5518.072635802915</v>
      </c>
      <c r="AR128" s="51">
        <f ca="1" t="shared" si="60"/>
        <v>5738.795541235032</v>
      </c>
      <c r="AS128" s="51">
        <f ca="1" t="shared" si="60"/>
        <v>5968.347362884434</v>
      </c>
      <c r="AT128" s="51">
        <f ca="1" t="shared" si="60"/>
        <v>6147.397783770966</v>
      </c>
      <c r="AU128" s="51">
        <f ca="1" t="shared" si="60"/>
        <v>6331.8197172840955</v>
      </c>
      <c r="AV128" s="51">
        <f ca="1" t="shared" si="60"/>
        <v>6521.774308802619</v>
      </c>
      <c r="AW128" s="51">
        <f ca="1" t="shared" si="60"/>
        <v>6717.427538066698</v>
      </c>
      <c r="AX128" s="51">
        <f ca="1" t="shared" si="60"/>
        <v>6918.950364208698</v>
      </c>
      <c r="AY128" s="51">
        <f ca="1" t="shared" si="60"/>
        <v>7126.518875134959</v>
      </c>
    </row>
    <row r="129" spans="3:51" ht="12.75" outlineLevel="1">
      <c r="C129" s="50">
        <f t="shared" si="62"/>
        <v>13</v>
      </c>
      <c r="D129" s="51">
        <f>D78*Subscribers_Monthly</f>
        <v>0</v>
      </c>
      <c r="E129" s="51">
        <f ca="1" t="shared" si="61"/>
        <v>0</v>
      </c>
      <c r="F129" s="51">
        <f ca="1" t="shared" si="61"/>
        <v>0</v>
      </c>
      <c r="G129" s="51">
        <f ca="1" t="shared" si="61"/>
        <v>0</v>
      </c>
      <c r="H129" s="51">
        <f ca="1" t="shared" si="61"/>
        <v>0</v>
      </c>
      <c r="I129" s="51">
        <f ca="1" t="shared" si="61"/>
        <v>0</v>
      </c>
      <c r="J129" s="51">
        <f ca="1" t="shared" si="61"/>
        <v>0</v>
      </c>
      <c r="K129" s="51">
        <f ca="1" t="shared" si="61"/>
        <v>0</v>
      </c>
      <c r="L129" s="51">
        <f ca="1" t="shared" si="61"/>
        <v>0</v>
      </c>
      <c r="M129" s="51">
        <f ca="1" t="shared" si="61"/>
        <v>0</v>
      </c>
      <c r="N129" s="51">
        <f ca="1">IF(ISNUMBER(OFFSET(N$10,0,-$C129)*VLOOKUP($C129,ChurnTable,3,0)*VLOOKUP($C129,ConversionTable,2,0)),OFFSET(N$10,0,-$C129)*VLOOKUP($C129,ChurnTable,3,0)*VLOOKUP($C129,ConversionTable,2,0))*1</f>
        <v>0</v>
      </c>
      <c r="O129" s="51">
        <f ca="1">IF(ISNUMBER(OFFSET(O$10,0,-$C129)*VLOOKUP($C129,ChurnTable,3,0)*VLOOKUP($C129,ConversionTable,2,0)),OFFSET(O$10,0,-$C129)*VLOOKUP($C129,ChurnTable,3,0)*VLOOKUP($C129,ConversionTable,2,0))*1</f>
        <v>0</v>
      </c>
      <c r="P129" s="51">
        <f ca="1">IF(ISNUMBER(OFFSET(P$10,0,-$C129)*VLOOKUP($C129,ChurnTable,3,0)*VLOOKUP($C129,ConversionTable,2,0)),OFFSET(P$10,0,-$C129)*VLOOKUP($C129,ChurnTable,3,0)*VLOOKUP($C129,ConversionTable,2,0))*1</f>
        <v>0</v>
      </c>
      <c r="Q129" s="51">
        <f ca="1">IF(ISNUMBER(OFFSET(Q$10,0,-$C129)*VLOOKUP($C129,ChurnTable,3,0)*VLOOKUP($C129,ConversionTable,2,0)),OFFSET(Q$10,0,-$C129)*VLOOKUP($C129,ChurnTable,3,0)*VLOOKUP($C129,ConversionTable,2,0))*1</f>
        <v>0</v>
      </c>
      <c r="R129" s="51">
        <f ca="1">IF(ISNUMBER(OFFSET(R$10,0,-$C129)*VLOOKUP($C129,ChurnTable,3,0)*VLOOKUP($C129,ConversionTable,2,0)),OFFSET(R$10,0,-$C129)*VLOOKUP($C129,ChurnTable,3,0)*VLOOKUP($C129,ConversionTable,2,0))*1</f>
        <v>0</v>
      </c>
      <c r="S129" s="51">
        <f ca="1">IF(ISNUMBER(OFFSET(S$10,0,-$C129)*VLOOKUP($C129,ChurnTable,3,0)*VLOOKUP($C129,ConversionTable,2,0)),OFFSET(S$10,0,-$C129)*VLOOKUP($C129,ChurnTable,3,0)*VLOOKUP($C129,ConversionTable,2,0))*1</f>
        <v>0</v>
      </c>
      <c r="T129" s="51">
        <f ca="1">IF(ISNUMBER(OFFSET(T$10,0,-$C129)*VLOOKUP($C129,ChurnTable,3,0)*VLOOKUP($C129,ConversionTable,2,0)),OFFSET(T$10,0,-$C129)*VLOOKUP($C129,ChurnTable,3,0)*VLOOKUP($C129,ConversionTable,2,0))*1</f>
        <v>2.304</v>
      </c>
      <c r="U129" s="51">
        <f ca="1" t="shared" si="59"/>
        <v>11.519999999999998</v>
      </c>
      <c r="V129" s="51">
        <f ca="1" t="shared" si="59"/>
        <v>23.039999999999996</v>
      </c>
      <c r="W129" s="51">
        <f ca="1" t="shared" si="59"/>
        <v>115.19999999999999</v>
      </c>
      <c r="X129" s="51">
        <f ca="1" t="shared" si="59"/>
        <v>230.39999999999998</v>
      </c>
      <c r="Y129" s="51">
        <f ca="1" t="shared" si="59"/>
        <v>345.5999999999999</v>
      </c>
      <c r="Z129" s="51">
        <f ca="1" t="shared" si="59"/>
        <v>691.1999999999998</v>
      </c>
      <c r="AA129" s="51">
        <f ca="1" t="shared" si="59"/>
        <v>1105.9199999999998</v>
      </c>
      <c r="AB129" s="51">
        <f ca="1" t="shared" si="59"/>
        <v>1658.8799999999997</v>
      </c>
      <c r="AC129" s="51">
        <f ca="1" t="shared" si="59"/>
        <v>2488.3199999999993</v>
      </c>
      <c r="AD129" s="51">
        <f ca="1" t="shared" si="59"/>
        <v>3110.3999999999996</v>
      </c>
      <c r="AE129" s="51">
        <f ca="1" t="shared" si="59"/>
        <v>3265.9199999999996</v>
      </c>
      <c r="AF129" s="51">
        <f ca="1" t="shared" si="59"/>
        <v>3429.2159999999994</v>
      </c>
      <c r="AG129" s="51">
        <f ca="1" t="shared" si="59"/>
        <v>3600.6767999999993</v>
      </c>
      <c r="AH129" s="51">
        <f ca="1" t="shared" si="59"/>
        <v>3780.7106399999993</v>
      </c>
      <c r="AI129" s="51">
        <f ca="1" t="shared" si="59"/>
        <v>3969.7461719999997</v>
      </c>
      <c r="AJ129" s="51">
        <f ca="1" t="shared" si="59"/>
        <v>4168.2334806</v>
      </c>
      <c r="AK129" s="51">
        <f ca="1" t="shared" si="60"/>
        <v>4376.6451546299995</v>
      </c>
      <c r="AL129" s="51">
        <f ca="1" t="shared" si="60"/>
        <v>4595.4774123615</v>
      </c>
      <c r="AM129" s="51">
        <f ca="1" t="shared" si="60"/>
        <v>4825.251282979575</v>
      </c>
      <c r="AN129" s="51">
        <f ca="1" t="shared" si="60"/>
        <v>5066.5138471285545</v>
      </c>
      <c r="AO129" s="51">
        <f ca="1" t="shared" si="60"/>
        <v>5269.174401013696</v>
      </c>
      <c r="AP129" s="51">
        <f ca="1" t="shared" si="60"/>
        <v>5479.941377054244</v>
      </c>
      <c r="AQ129" s="51">
        <f ca="1" t="shared" si="60"/>
        <v>5699.139032136414</v>
      </c>
      <c r="AR129" s="51">
        <f ca="1" t="shared" si="60"/>
        <v>5927.104593421872</v>
      </c>
      <c r="AS129" s="51">
        <f ca="1" t="shared" si="60"/>
        <v>6164.188777158748</v>
      </c>
      <c r="AT129" s="51">
        <f ca="1" t="shared" si="60"/>
        <v>6410.756328245097</v>
      </c>
      <c r="AU129" s="51">
        <f ca="1" t="shared" si="60"/>
        <v>6603.07901809245</v>
      </c>
      <c r="AV129" s="51">
        <f ca="1" t="shared" si="60"/>
        <v>6801.171388635224</v>
      </c>
      <c r="AW129" s="51">
        <f ca="1" t="shared" si="60"/>
        <v>7005.206530294281</v>
      </c>
      <c r="AX129" s="51">
        <f ca="1" t="shared" si="60"/>
        <v>7215.362726203109</v>
      </c>
      <c r="AY129" s="51">
        <f ca="1" t="shared" si="60"/>
        <v>7431.823607989202</v>
      </c>
    </row>
    <row r="130" spans="3:51" ht="12.75" outlineLevel="1">
      <c r="C130" s="50">
        <f t="shared" si="62"/>
        <v>14</v>
      </c>
      <c r="D130" s="51">
        <f>D79*Subscribers_Monthly</f>
        <v>0</v>
      </c>
      <c r="E130" s="51">
        <f ca="1" t="shared" si="61"/>
        <v>0</v>
      </c>
      <c r="F130" s="51">
        <f ca="1" t="shared" si="61"/>
        <v>0</v>
      </c>
      <c r="G130" s="51">
        <f ca="1" t="shared" si="61"/>
        <v>0</v>
      </c>
      <c r="H130" s="51">
        <f ca="1" t="shared" si="61"/>
        <v>0</v>
      </c>
      <c r="I130" s="51">
        <f ca="1" t="shared" si="61"/>
        <v>0</v>
      </c>
      <c r="J130" s="51">
        <f ca="1" t="shared" si="61"/>
        <v>0</v>
      </c>
      <c r="K130" s="51">
        <f ca="1" t="shared" si="61"/>
        <v>0</v>
      </c>
      <c r="L130" s="51">
        <f ca="1" t="shared" si="61"/>
        <v>0</v>
      </c>
      <c r="M130" s="51">
        <f ca="1" t="shared" si="61"/>
        <v>0</v>
      </c>
      <c r="N130" s="51">
        <f ca="1">IF(ISNUMBER(OFFSET(N$10,0,-$C130)*VLOOKUP($C130,ChurnTable,3,0)*VLOOKUP($C130,ConversionTable,2,0)),OFFSET(N$10,0,-$C130)*VLOOKUP($C130,ChurnTable,3,0)*VLOOKUP($C130,ConversionTable,2,0))*1</f>
        <v>0</v>
      </c>
      <c r="O130" s="51">
        <f ca="1">IF(ISNUMBER(OFFSET(O$10,0,-$C130)*VLOOKUP($C130,ChurnTable,3,0)*VLOOKUP($C130,ConversionTable,2,0)),OFFSET(O$10,0,-$C130)*VLOOKUP($C130,ChurnTable,3,0)*VLOOKUP($C130,ConversionTable,2,0))*1</f>
        <v>0</v>
      </c>
      <c r="P130" s="51">
        <f ca="1">IF(ISNUMBER(OFFSET(P$10,0,-$C130)*VLOOKUP($C130,ChurnTable,3,0)*VLOOKUP($C130,ConversionTable,2,0)),OFFSET(P$10,0,-$C130)*VLOOKUP($C130,ChurnTable,3,0)*VLOOKUP($C130,ConversionTable,2,0))*1</f>
        <v>0</v>
      </c>
      <c r="Q130" s="51">
        <f ca="1">IF(ISNUMBER(OFFSET(Q$10,0,-$C130)*VLOOKUP($C130,ChurnTable,3,0)*VLOOKUP($C130,ConversionTable,2,0)),OFFSET(Q$10,0,-$C130)*VLOOKUP($C130,ChurnTable,3,0)*VLOOKUP($C130,ConversionTable,2,0))*1</f>
        <v>0</v>
      </c>
      <c r="R130" s="51">
        <f ca="1">IF(ISNUMBER(OFFSET(R$10,0,-$C130)*VLOOKUP($C130,ChurnTable,3,0)*VLOOKUP($C130,ConversionTable,2,0)),OFFSET(R$10,0,-$C130)*VLOOKUP($C130,ChurnTable,3,0)*VLOOKUP($C130,ConversionTable,2,0))*1</f>
        <v>0</v>
      </c>
      <c r="S130" s="51">
        <f ca="1">IF(ISNUMBER(OFFSET(S$10,0,-$C130)*VLOOKUP($C130,ChurnTable,3,0)*VLOOKUP($C130,ConversionTable,2,0)),OFFSET(S$10,0,-$C130)*VLOOKUP($C130,ChurnTable,3,0)*VLOOKUP($C130,ConversionTable,2,0))*1</f>
        <v>0</v>
      </c>
      <c r="T130" s="51">
        <f ca="1">IF(ISNUMBER(OFFSET(T$10,0,-$C130)*VLOOKUP($C130,ChurnTable,3,0)*VLOOKUP($C130,ConversionTable,2,0)),OFFSET(T$10,0,-$C130)*VLOOKUP($C130,ChurnTable,3,0)*VLOOKUP($C130,ConversionTable,2,0))*1</f>
        <v>0</v>
      </c>
      <c r="U130" s="51">
        <f ca="1" t="shared" si="59"/>
        <v>2.457</v>
      </c>
      <c r="V130" s="51">
        <f ca="1" t="shared" si="59"/>
        <v>12.284999999999998</v>
      </c>
      <c r="W130" s="51">
        <f ca="1" t="shared" si="59"/>
        <v>24.569999999999997</v>
      </c>
      <c r="X130" s="51">
        <f ca="1" t="shared" si="59"/>
        <v>122.85</v>
      </c>
      <c r="Y130" s="51">
        <f ca="1" t="shared" si="59"/>
        <v>245.7</v>
      </c>
      <c r="Z130" s="51">
        <f ca="1" t="shared" si="59"/>
        <v>368.54999999999995</v>
      </c>
      <c r="AA130" s="51">
        <f ca="1" t="shared" si="59"/>
        <v>737.0999999999999</v>
      </c>
      <c r="AB130" s="51">
        <f ca="1" t="shared" si="59"/>
        <v>1179.36</v>
      </c>
      <c r="AC130" s="51">
        <f ca="1" t="shared" si="59"/>
        <v>1769.0399999999997</v>
      </c>
      <c r="AD130" s="51">
        <f ca="1" t="shared" si="59"/>
        <v>2653.5599999999995</v>
      </c>
      <c r="AE130" s="51">
        <f ca="1" t="shared" si="59"/>
        <v>3316.95</v>
      </c>
      <c r="AF130" s="51">
        <f ca="1" t="shared" si="59"/>
        <v>3482.7974999999997</v>
      </c>
      <c r="AG130" s="51">
        <f ca="1" t="shared" si="59"/>
        <v>3656.9373749999995</v>
      </c>
      <c r="AH130" s="51">
        <f ca="1" t="shared" si="59"/>
        <v>3839.78424375</v>
      </c>
      <c r="AI130" s="51">
        <f ca="1" t="shared" si="59"/>
        <v>4031.7734559374994</v>
      </c>
      <c r="AJ130" s="51">
        <f ca="1" t="shared" si="59"/>
        <v>4233.362128734375</v>
      </c>
      <c r="AK130" s="51">
        <f ca="1" t="shared" si="60"/>
        <v>4445.030235171093</v>
      </c>
      <c r="AL130" s="51">
        <f ca="1" t="shared" si="60"/>
        <v>4667.281746929649</v>
      </c>
      <c r="AM130" s="51">
        <f ca="1" t="shared" si="60"/>
        <v>4900.645834276131</v>
      </c>
      <c r="AN130" s="51">
        <f ca="1" t="shared" si="60"/>
        <v>5145.678125989938</v>
      </c>
      <c r="AO130" s="51">
        <f ca="1" t="shared" si="60"/>
        <v>5402.962032289435</v>
      </c>
      <c r="AP130" s="51">
        <f ca="1" t="shared" si="60"/>
        <v>5619.080513581012</v>
      </c>
      <c r="AQ130" s="51">
        <f ca="1" t="shared" si="60"/>
        <v>5843.843734124253</v>
      </c>
      <c r="AR130" s="51">
        <f ca="1" t="shared" si="60"/>
        <v>6077.597483489224</v>
      </c>
      <c r="AS130" s="51">
        <f ca="1" t="shared" si="60"/>
        <v>6320.701382828794</v>
      </c>
      <c r="AT130" s="51">
        <f ca="1" t="shared" si="60"/>
        <v>6573.529438141945</v>
      </c>
      <c r="AU130" s="51">
        <f ca="1" t="shared" si="60"/>
        <v>6836.470615667623</v>
      </c>
      <c r="AV130" s="51">
        <f ca="1" t="shared" si="60"/>
        <v>7041.564734137652</v>
      </c>
      <c r="AW130" s="51">
        <f ca="1" t="shared" si="60"/>
        <v>7252.811676161782</v>
      </c>
      <c r="AX130" s="51">
        <f ca="1" t="shared" si="60"/>
        <v>7470.396026446636</v>
      </c>
      <c r="AY130" s="51">
        <f ca="1" t="shared" si="60"/>
        <v>7694.507907240035</v>
      </c>
    </row>
    <row r="131" spans="3:51" ht="12.75" outlineLevel="1">
      <c r="C131" s="50">
        <f t="shared" si="62"/>
        <v>15</v>
      </c>
      <c r="D131" s="51">
        <f>D80*Subscribers_Monthly</f>
        <v>0</v>
      </c>
      <c r="E131" s="51">
        <f ca="1" t="shared" si="61"/>
        <v>0</v>
      </c>
      <c r="F131" s="51">
        <f ca="1" t="shared" si="61"/>
        <v>0</v>
      </c>
      <c r="G131" s="51">
        <f ca="1" t="shared" si="61"/>
        <v>0</v>
      </c>
      <c r="H131" s="51">
        <f ca="1" t="shared" si="61"/>
        <v>0</v>
      </c>
      <c r="I131" s="51">
        <f ca="1" t="shared" si="61"/>
        <v>0</v>
      </c>
      <c r="J131" s="51">
        <f ca="1" t="shared" si="61"/>
        <v>0</v>
      </c>
      <c r="K131" s="51">
        <f ca="1" t="shared" si="61"/>
        <v>0</v>
      </c>
      <c r="L131" s="51">
        <f ca="1" t="shared" si="61"/>
        <v>0</v>
      </c>
      <c r="M131" s="51">
        <f ca="1" t="shared" si="61"/>
        <v>0</v>
      </c>
      <c r="N131" s="51">
        <f ca="1">IF(ISNUMBER(OFFSET(N$10,0,-$C131)*VLOOKUP($C131,ChurnTable,3,0)*VLOOKUP($C131,ConversionTable,2,0)),OFFSET(N$10,0,-$C131)*VLOOKUP($C131,ChurnTable,3,0)*VLOOKUP($C131,ConversionTable,2,0))*1</f>
        <v>0</v>
      </c>
      <c r="O131" s="51">
        <f ca="1">IF(ISNUMBER(OFFSET(O$10,0,-$C131)*VLOOKUP($C131,ChurnTable,3,0)*VLOOKUP($C131,ConversionTable,2,0)),OFFSET(O$10,0,-$C131)*VLOOKUP($C131,ChurnTable,3,0)*VLOOKUP($C131,ConversionTable,2,0))*1</f>
        <v>0</v>
      </c>
      <c r="P131" s="51">
        <f ca="1">IF(ISNUMBER(OFFSET(P$10,0,-$C131)*VLOOKUP($C131,ChurnTable,3,0)*VLOOKUP($C131,ConversionTable,2,0)),OFFSET(P$10,0,-$C131)*VLOOKUP($C131,ChurnTable,3,0)*VLOOKUP($C131,ConversionTable,2,0))*1</f>
        <v>0</v>
      </c>
      <c r="Q131" s="51">
        <f ca="1">IF(ISNUMBER(OFFSET(Q$10,0,-$C131)*VLOOKUP($C131,ChurnTable,3,0)*VLOOKUP($C131,ConversionTable,2,0)),OFFSET(Q$10,0,-$C131)*VLOOKUP($C131,ChurnTable,3,0)*VLOOKUP($C131,ConversionTable,2,0))*1</f>
        <v>0</v>
      </c>
      <c r="R131" s="51">
        <f ca="1">IF(ISNUMBER(OFFSET(R$10,0,-$C131)*VLOOKUP($C131,ChurnTable,3,0)*VLOOKUP($C131,ConversionTable,2,0)),OFFSET(R$10,0,-$C131)*VLOOKUP($C131,ChurnTable,3,0)*VLOOKUP($C131,ConversionTable,2,0))*1</f>
        <v>0</v>
      </c>
      <c r="S131" s="51">
        <f ca="1">IF(ISNUMBER(OFFSET(S$10,0,-$C131)*VLOOKUP($C131,ChurnTable,3,0)*VLOOKUP($C131,ConversionTable,2,0)),OFFSET(S$10,0,-$C131)*VLOOKUP($C131,ChurnTable,3,0)*VLOOKUP($C131,ConversionTable,2,0))*1</f>
        <v>0</v>
      </c>
      <c r="T131" s="51">
        <f ca="1">IF(ISNUMBER(OFFSET(T$10,0,-$C131)*VLOOKUP($C131,ChurnTable,3,0)*VLOOKUP($C131,ConversionTable,2,0)),OFFSET(T$10,0,-$C131)*VLOOKUP($C131,ChurnTable,3,0)*VLOOKUP($C131,ConversionTable,2,0))*1</f>
        <v>0</v>
      </c>
      <c r="U131" s="51">
        <f ca="1" t="shared" si="59"/>
        <v>0</v>
      </c>
      <c r="V131" s="51">
        <f ca="1" t="shared" si="59"/>
        <v>2.6319999999999997</v>
      </c>
      <c r="W131" s="51">
        <f ca="1" t="shared" si="59"/>
        <v>13.16</v>
      </c>
      <c r="X131" s="51">
        <f ca="1" t="shared" si="59"/>
        <v>26.32</v>
      </c>
      <c r="Y131" s="51">
        <f ca="1" t="shared" si="59"/>
        <v>131.6</v>
      </c>
      <c r="Z131" s="51">
        <f ca="1" t="shared" si="59"/>
        <v>263.2</v>
      </c>
      <c r="AA131" s="51">
        <f ca="1" t="shared" si="59"/>
        <v>394.79999999999995</v>
      </c>
      <c r="AB131" s="51">
        <f ca="1" t="shared" si="59"/>
        <v>789.5999999999999</v>
      </c>
      <c r="AC131" s="51">
        <f ca="1" t="shared" si="59"/>
        <v>1263.36</v>
      </c>
      <c r="AD131" s="51">
        <f ca="1" t="shared" si="59"/>
        <v>1895.04</v>
      </c>
      <c r="AE131" s="51">
        <f ca="1" t="shared" si="59"/>
        <v>2842.56</v>
      </c>
      <c r="AF131" s="51">
        <f ca="1" t="shared" si="59"/>
        <v>3553.2</v>
      </c>
      <c r="AG131" s="51">
        <f ca="1" t="shared" si="59"/>
        <v>3730.8599999999997</v>
      </c>
      <c r="AH131" s="51">
        <f ca="1" t="shared" si="59"/>
        <v>3917.403</v>
      </c>
      <c r="AI131" s="51">
        <f ca="1" t="shared" si="59"/>
        <v>4113.27315</v>
      </c>
      <c r="AJ131" s="51">
        <f ca="1" t="shared" si="59"/>
        <v>4318.9368075</v>
      </c>
      <c r="AK131" s="51">
        <f ca="1" t="shared" si="60"/>
        <v>4534.883647875</v>
      </c>
      <c r="AL131" s="51">
        <f ca="1" t="shared" si="60"/>
        <v>4761.627830268751</v>
      </c>
      <c r="AM131" s="51">
        <f ca="1" t="shared" si="60"/>
        <v>4999.709221782188</v>
      </c>
      <c r="AN131" s="51">
        <f ca="1" t="shared" si="60"/>
        <v>5249.694682871298</v>
      </c>
      <c r="AO131" s="51">
        <f ca="1" t="shared" si="60"/>
        <v>5512.179417014862</v>
      </c>
      <c r="AP131" s="51">
        <f ca="1" t="shared" si="60"/>
        <v>5787.788387865606</v>
      </c>
      <c r="AQ131" s="51">
        <f ca="1" t="shared" si="60"/>
        <v>6019.29992338023</v>
      </c>
      <c r="AR131" s="51">
        <f ca="1" t="shared" si="60"/>
        <v>6260.07192031544</v>
      </c>
      <c r="AS131" s="51">
        <f ca="1" t="shared" si="60"/>
        <v>6510.474797128058</v>
      </c>
      <c r="AT131" s="51">
        <f ca="1" t="shared" si="60"/>
        <v>6770.893789013181</v>
      </c>
      <c r="AU131" s="51">
        <f ca="1" t="shared" si="60"/>
        <v>7041.729540573709</v>
      </c>
      <c r="AV131" s="51">
        <f ca="1" t="shared" si="60"/>
        <v>7323.398722196657</v>
      </c>
      <c r="AW131" s="51">
        <f ca="1" t="shared" si="60"/>
        <v>7543.100683862556</v>
      </c>
      <c r="AX131" s="51">
        <f ca="1" t="shared" si="60"/>
        <v>7769.393704378434</v>
      </c>
      <c r="AY131" s="51">
        <f ca="1" t="shared" si="60"/>
        <v>8002.475515509787</v>
      </c>
    </row>
    <row r="132" spans="3:51" ht="12.75" outlineLevel="1">
      <c r="C132" s="50">
        <f t="shared" si="62"/>
        <v>16</v>
      </c>
      <c r="D132" s="51">
        <f>D81*Subscribers_Monthly</f>
        <v>0</v>
      </c>
      <c r="E132" s="51">
        <f ca="1" t="shared" si="61"/>
        <v>0</v>
      </c>
      <c r="F132" s="51">
        <f ca="1" t="shared" si="61"/>
        <v>0</v>
      </c>
      <c r="G132" s="51">
        <f ca="1" t="shared" si="61"/>
        <v>0</v>
      </c>
      <c r="H132" s="51">
        <f ca="1" t="shared" si="61"/>
        <v>0</v>
      </c>
      <c r="I132" s="51">
        <f ca="1" t="shared" si="61"/>
        <v>0</v>
      </c>
      <c r="J132" s="51">
        <f ca="1" t="shared" si="61"/>
        <v>0</v>
      </c>
      <c r="K132" s="51">
        <f ca="1" t="shared" si="61"/>
        <v>0</v>
      </c>
      <c r="L132" s="51">
        <f ca="1" t="shared" si="61"/>
        <v>0</v>
      </c>
      <c r="M132" s="51">
        <f ca="1" t="shared" si="61"/>
        <v>0</v>
      </c>
      <c r="N132" s="51">
        <f ca="1">IF(ISNUMBER(OFFSET(N$10,0,-$C132)*VLOOKUP($C132,ChurnTable,3,0)*VLOOKUP($C132,ConversionTable,2,0)),OFFSET(N$10,0,-$C132)*VLOOKUP($C132,ChurnTable,3,0)*VLOOKUP($C132,ConversionTable,2,0))*1</f>
        <v>0</v>
      </c>
      <c r="O132" s="51">
        <f ca="1">IF(ISNUMBER(OFFSET(O$10,0,-$C132)*VLOOKUP($C132,ChurnTable,3,0)*VLOOKUP($C132,ConversionTable,2,0)),OFFSET(O$10,0,-$C132)*VLOOKUP($C132,ChurnTable,3,0)*VLOOKUP($C132,ConversionTable,2,0))*1</f>
        <v>0</v>
      </c>
      <c r="P132" s="51">
        <f ca="1">IF(ISNUMBER(OFFSET(P$10,0,-$C132)*VLOOKUP($C132,ChurnTable,3,0)*VLOOKUP($C132,ConversionTable,2,0)),OFFSET(P$10,0,-$C132)*VLOOKUP($C132,ChurnTable,3,0)*VLOOKUP($C132,ConversionTable,2,0))*1</f>
        <v>0</v>
      </c>
      <c r="Q132" s="51">
        <f ca="1">IF(ISNUMBER(OFFSET(Q$10,0,-$C132)*VLOOKUP($C132,ChurnTable,3,0)*VLOOKUP($C132,ConversionTable,2,0)),OFFSET(Q$10,0,-$C132)*VLOOKUP($C132,ChurnTable,3,0)*VLOOKUP($C132,ConversionTable,2,0))*1</f>
        <v>0</v>
      </c>
      <c r="R132" s="51">
        <f ca="1">IF(ISNUMBER(OFFSET(R$10,0,-$C132)*VLOOKUP($C132,ChurnTable,3,0)*VLOOKUP($C132,ConversionTable,2,0)),OFFSET(R$10,0,-$C132)*VLOOKUP($C132,ChurnTable,3,0)*VLOOKUP($C132,ConversionTable,2,0))*1</f>
        <v>0</v>
      </c>
      <c r="S132" s="51">
        <f ca="1">IF(ISNUMBER(OFFSET(S$10,0,-$C132)*VLOOKUP($C132,ChurnTable,3,0)*VLOOKUP($C132,ConversionTable,2,0)),OFFSET(S$10,0,-$C132)*VLOOKUP($C132,ChurnTable,3,0)*VLOOKUP($C132,ConversionTable,2,0))*1</f>
        <v>0</v>
      </c>
      <c r="T132" s="51">
        <f ca="1">IF(ISNUMBER(OFFSET(T$10,0,-$C132)*VLOOKUP($C132,ChurnTable,3,0)*VLOOKUP($C132,ConversionTable,2,0)),OFFSET(T$10,0,-$C132)*VLOOKUP($C132,ChurnTable,3,0)*VLOOKUP($C132,ConversionTable,2,0))*1</f>
        <v>0</v>
      </c>
      <c r="U132" s="51">
        <f ca="1" t="shared" si="59"/>
        <v>0</v>
      </c>
      <c r="V132" s="51">
        <f ca="1" t="shared" si="59"/>
        <v>0</v>
      </c>
      <c r="W132" s="51">
        <f ca="1" t="shared" si="59"/>
        <v>2.8049999999999993</v>
      </c>
      <c r="X132" s="51">
        <f ca="1" t="shared" si="59"/>
        <v>14.024999999999997</v>
      </c>
      <c r="Y132" s="51">
        <f ca="1" t="shared" si="59"/>
        <v>28.049999999999994</v>
      </c>
      <c r="Z132" s="51">
        <f ca="1" t="shared" si="59"/>
        <v>140.24999999999997</v>
      </c>
      <c r="AA132" s="51">
        <f ca="1" t="shared" si="59"/>
        <v>280.49999999999994</v>
      </c>
      <c r="AB132" s="51">
        <f ca="1" t="shared" si="59"/>
        <v>420.74999999999994</v>
      </c>
      <c r="AC132" s="51">
        <f ca="1" t="shared" si="59"/>
        <v>841.4999999999999</v>
      </c>
      <c r="AD132" s="51">
        <f ca="1" t="shared" si="59"/>
        <v>1346.3999999999996</v>
      </c>
      <c r="AE132" s="51">
        <f ca="1" t="shared" si="59"/>
        <v>2019.5999999999997</v>
      </c>
      <c r="AF132" s="51">
        <f ca="1" t="shared" si="59"/>
        <v>3029.399999999999</v>
      </c>
      <c r="AG132" s="51">
        <f ca="1" t="shared" si="59"/>
        <v>3786.749999999999</v>
      </c>
      <c r="AH132" s="51">
        <f ca="1" t="shared" si="59"/>
        <v>3976.087499999999</v>
      </c>
      <c r="AI132" s="51">
        <f ca="1" t="shared" si="59"/>
        <v>4174.891874999999</v>
      </c>
      <c r="AJ132" s="51">
        <f aca="true" ca="1" t="shared" si="63" ref="AJ132:AY147">IF(ISNUMBER(OFFSET(AJ$10,0,-$C132)*VLOOKUP($C132,ChurnTable,3,0)*VLOOKUP($C132,ConversionTable,2,0)),OFFSET(AJ$10,0,-$C132)*VLOOKUP($C132,ChurnTable,3,0)*VLOOKUP($C132,ConversionTable,2,0))*1</f>
        <v>4383.636468749999</v>
      </c>
      <c r="AK132" s="51">
        <f ca="1" t="shared" si="63"/>
        <v>4602.8182921874995</v>
      </c>
      <c r="AL132" s="51">
        <f ca="1" t="shared" si="63"/>
        <v>4832.959206796874</v>
      </c>
      <c r="AM132" s="51">
        <f ca="1" t="shared" si="63"/>
        <v>5074.607167136718</v>
      </c>
      <c r="AN132" s="51">
        <f ca="1" t="shared" si="63"/>
        <v>5328.337525493555</v>
      </c>
      <c r="AO132" s="51">
        <f ca="1" t="shared" si="63"/>
        <v>5594.754401768232</v>
      </c>
      <c r="AP132" s="51">
        <f ca="1" t="shared" si="63"/>
        <v>5874.492121856645</v>
      </c>
      <c r="AQ132" s="51">
        <f ca="1" t="shared" si="63"/>
        <v>6168.216727949477</v>
      </c>
      <c r="AR132" s="51">
        <f ca="1" t="shared" si="60"/>
        <v>6414.945397067456</v>
      </c>
      <c r="AS132" s="51">
        <f ca="1" t="shared" si="60"/>
        <v>6671.543212950154</v>
      </c>
      <c r="AT132" s="51">
        <f ca="1" t="shared" si="60"/>
        <v>6938.404941468161</v>
      </c>
      <c r="AU132" s="51">
        <f ca="1" t="shared" si="60"/>
        <v>7215.941139126889</v>
      </c>
      <c r="AV132" s="51">
        <f ca="1" t="shared" si="60"/>
        <v>7504.578784691965</v>
      </c>
      <c r="AW132" s="51">
        <f ca="1" t="shared" si="60"/>
        <v>7804.761936079643</v>
      </c>
      <c r="AX132" s="51">
        <f ca="1" t="shared" si="60"/>
        <v>8038.904794162032</v>
      </c>
      <c r="AY132" s="51">
        <f ca="1" t="shared" si="60"/>
        <v>8280.071937986893</v>
      </c>
    </row>
    <row r="133" spans="3:51" ht="12.75" outlineLevel="1">
      <c r="C133" s="50">
        <f t="shared" si="62"/>
        <v>17</v>
      </c>
      <c r="D133" s="51">
        <f>D82*Subscribers_Monthly</f>
        <v>0</v>
      </c>
      <c r="E133" s="51">
        <f ca="1" t="shared" si="61"/>
        <v>0</v>
      </c>
      <c r="F133" s="51">
        <f ca="1" t="shared" si="61"/>
        <v>0</v>
      </c>
      <c r="G133" s="51">
        <f ca="1" t="shared" si="61"/>
        <v>0</v>
      </c>
      <c r="H133" s="51">
        <f ca="1" t="shared" si="61"/>
        <v>0</v>
      </c>
      <c r="I133" s="51">
        <f ca="1" t="shared" si="61"/>
        <v>0</v>
      </c>
      <c r="J133" s="51">
        <f ca="1" t="shared" si="61"/>
        <v>0</v>
      </c>
      <c r="K133" s="51">
        <f ca="1" t="shared" si="61"/>
        <v>0</v>
      </c>
      <c r="L133" s="51">
        <f ca="1" t="shared" si="61"/>
        <v>0</v>
      </c>
      <c r="M133" s="51">
        <f ca="1" t="shared" si="61"/>
        <v>0</v>
      </c>
      <c r="N133" s="51">
        <f ca="1" t="shared" si="61"/>
        <v>0</v>
      </c>
      <c r="O133" s="51">
        <f ca="1" t="shared" si="61"/>
        <v>0</v>
      </c>
      <c r="P133" s="51">
        <f ca="1" t="shared" si="61"/>
        <v>0</v>
      </c>
      <c r="Q133" s="51">
        <f ca="1" t="shared" si="61"/>
        <v>0</v>
      </c>
      <c r="R133" s="51">
        <f ca="1" t="shared" si="61"/>
        <v>0</v>
      </c>
      <c r="S133" s="51">
        <f ca="1" t="shared" si="61"/>
        <v>0</v>
      </c>
      <c r="T133" s="51">
        <f aca="true" ca="1" t="shared" si="64" ref="T133:AI148">IF(ISNUMBER(OFFSET(T$10,0,-$C133)*VLOOKUP($C133,ChurnTable,3,0)*VLOOKUP($C133,ConversionTable,2,0)),OFFSET(T$10,0,-$C133)*VLOOKUP($C133,ChurnTable,3,0)*VLOOKUP($C133,ConversionTable,2,0))*1</f>
        <v>0</v>
      </c>
      <c r="U133" s="51">
        <f ca="1" t="shared" si="64"/>
        <v>0</v>
      </c>
      <c r="V133" s="51">
        <f ca="1" t="shared" si="64"/>
        <v>0</v>
      </c>
      <c r="W133" s="51">
        <f ca="1" t="shared" si="64"/>
        <v>0</v>
      </c>
      <c r="X133" s="51">
        <f ca="1" t="shared" si="64"/>
        <v>2.9759999999999995</v>
      </c>
      <c r="Y133" s="51">
        <f ca="1" t="shared" si="64"/>
        <v>14.879999999999997</v>
      </c>
      <c r="Z133" s="51">
        <f ca="1" t="shared" si="64"/>
        <v>29.759999999999994</v>
      </c>
      <c r="AA133" s="51">
        <f ca="1" t="shared" si="64"/>
        <v>148.79999999999998</v>
      </c>
      <c r="AB133" s="51">
        <f ca="1" t="shared" si="64"/>
        <v>297.59999999999997</v>
      </c>
      <c r="AC133" s="51">
        <f ca="1" t="shared" si="64"/>
        <v>446.3999999999999</v>
      </c>
      <c r="AD133" s="51">
        <f ca="1" t="shared" si="64"/>
        <v>892.7999999999998</v>
      </c>
      <c r="AE133" s="51">
        <f ca="1" t="shared" si="64"/>
        <v>1428.4799999999998</v>
      </c>
      <c r="AF133" s="51">
        <f ca="1" t="shared" si="64"/>
        <v>2142.72</v>
      </c>
      <c r="AG133" s="51">
        <f ca="1" t="shared" si="64"/>
        <v>3214.0799999999995</v>
      </c>
      <c r="AH133" s="51">
        <f ca="1" t="shared" si="64"/>
        <v>4017.5999999999995</v>
      </c>
      <c r="AI133" s="51">
        <f ca="1" t="shared" si="64"/>
        <v>4218.48</v>
      </c>
      <c r="AJ133" s="51">
        <f ca="1" t="shared" si="63"/>
        <v>4429.4039999999995</v>
      </c>
      <c r="AK133" s="51">
        <f ca="1" t="shared" si="63"/>
        <v>4650.874199999999</v>
      </c>
      <c r="AL133" s="51">
        <f ca="1" t="shared" si="63"/>
        <v>4883.417909999999</v>
      </c>
      <c r="AM133" s="51">
        <f ca="1" t="shared" si="63"/>
        <v>5127.5888055</v>
      </c>
      <c r="AN133" s="51">
        <f ca="1" t="shared" si="63"/>
        <v>5383.9682457750005</v>
      </c>
      <c r="AO133" s="51">
        <f ca="1" t="shared" si="63"/>
        <v>5653.16665806375</v>
      </c>
      <c r="AP133" s="51">
        <f ca="1" t="shared" si="63"/>
        <v>5935.824990966938</v>
      </c>
      <c r="AQ133" s="51">
        <f ca="1" t="shared" si="63"/>
        <v>6232.616240515285</v>
      </c>
      <c r="AR133" s="51">
        <f ca="1" t="shared" si="63"/>
        <v>6544.247052541049</v>
      </c>
      <c r="AS133" s="51">
        <f ca="1" t="shared" si="63"/>
        <v>6806.016934642692</v>
      </c>
      <c r="AT133" s="51">
        <f ca="1" t="shared" si="63"/>
        <v>7078.257612028399</v>
      </c>
      <c r="AU133" s="51">
        <f ca="1" t="shared" si="63"/>
        <v>7361.387916509536</v>
      </c>
      <c r="AV133" s="51">
        <f ca="1" t="shared" si="63"/>
        <v>7655.843433169918</v>
      </c>
      <c r="AW133" s="51">
        <f ca="1" t="shared" si="63"/>
        <v>7962.077170496716</v>
      </c>
      <c r="AX133" s="51">
        <f ca="1" t="shared" si="63"/>
        <v>8280.560257316585</v>
      </c>
      <c r="AY133" s="51">
        <f ca="1" t="shared" si="63"/>
        <v>8528.977065036082</v>
      </c>
    </row>
    <row r="134" spans="3:51" ht="12.75" outlineLevel="1">
      <c r="C134" s="50">
        <f t="shared" si="62"/>
        <v>18</v>
      </c>
      <c r="D134" s="51">
        <f>D83*Subscribers_Monthly</f>
        <v>0</v>
      </c>
      <c r="E134" s="51">
        <f aca="true" ca="1" t="shared" si="65" ref="D134:S149">IF(ISNUMBER(OFFSET(E$10,0,-$C134)*VLOOKUP($C134,ChurnTable,3,0)*VLOOKUP($C134,ConversionTable,2,0)),OFFSET(E$10,0,-$C134)*VLOOKUP($C134,ChurnTable,3,0)*VLOOKUP($C134,ConversionTable,2,0))*1</f>
        <v>0</v>
      </c>
      <c r="F134" s="51">
        <f ca="1" t="shared" si="65"/>
        <v>0</v>
      </c>
      <c r="G134" s="51">
        <f ca="1" t="shared" si="65"/>
        <v>0</v>
      </c>
      <c r="H134" s="51">
        <f ca="1" t="shared" si="65"/>
        <v>0</v>
      </c>
      <c r="I134" s="51">
        <f ca="1" t="shared" si="65"/>
        <v>0</v>
      </c>
      <c r="J134" s="51">
        <f ca="1" t="shared" si="65"/>
        <v>0</v>
      </c>
      <c r="K134" s="51">
        <f ca="1" t="shared" si="65"/>
        <v>0</v>
      </c>
      <c r="L134" s="51">
        <f ca="1" t="shared" si="65"/>
        <v>0</v>
      </c>
      <c r="M134" s="51">
        <f ca="1" t="shared" si="65"/>
        <v>0</v>
      </c>
      <c r="N134" s="51">
        <f ca="1" t="shared" si="65"/>
        <v>0</v>
      </c>
      <c r="O134" s="51">
        <f ca="1" t="shared" si="65"/>
        <v>0</v>
      </c>
      <c r="P134" s="51">
        <f ca="1" t="shared" si="65"/>
        <v>0</v>
      </c>
      <c r="Q134" s="51">
        <f ca="1" t="shared" si="65"/>
        <v>0</v>
      </c>
      <c r="R134" s="51">
        <f ca="1" t="shared" si="65"/>
        <v>0</v>
      </c>
      <c r="S134" s="51">
        <f ca="1" t="shared" si="65"/>
        <v>0</v>
      </c>
      <c r="T134" s="51">
        <f ca="1" t="shared" si="64"/>
        <v>0</v>
      </c>
      <c r="U134" s="51">
        <f ca="1" t="shared" si="64"/>
        <v>0</v>
      </c>
      <c r="V134" s="51">
        <f ca="1" t="shared" si="64"/>
        <v>0</v>
      </c>
      <c r="W134" s="51">
        <f ca="1" t="shared" si="64"/>
        <v>0</v>
      </c>
      <c r="X134" s="51">
        <f ca="1" t="shared" si="64"/>
        <v>0</v>
      </c>
      <c r="Y134" s="51">
        <f ca="1" t="shared" si="64"/>
        <v>3.1449999999999996</v>
      </c>
      <c r="Z134" s="51">
        <f ca="1" t="shared" si="64"/>
        <v>15.724999999999998</v>
      </c>
      <c r="AA134" s="51">
        <f ca="1" t="shared" si="64"/>
        <v>31.449999999999996</v>
      </c>
      <c r="AB134" s="51">
        <f ca="1" t="shared" si="64"/>
        <v>157.25</v>
      </c>
      <c r="AC134" s="51">
        <f ca="1" t="shared" si="64"/>
        <v>314.5</v>
      </c>
      <c r="AD134" s="51">
        <f ca="1" t="shared" si="64"/>
        <v>471.74999999999994</v>
      </c>
      <c r="AE134" s="51">
        <f ca="1" t="shared" si="64"/>
        <v>943.4999999999999</v>
      </c>
      <c r="AF134" s="51">
        <f ca="1" t="shared" si="64"/>
        <v>1509.6</v>
      </c>
      <c r="AG134" s="51">
        <f ca="1" t="shared" si="64"/>
        <v>2264.3999999999996</v>
      </c>
      <c r="AH134" s="51">
        <f ca="1" t="shared" si="64"/>
        <v>3396.5999999999995</v>
      </c>
      <c r="AI134" s="51">
        <f ca="1" t="shared" si="64"/>
        <v>4245.75</v>
      </c>
      <c r="AJ134" s="51">
        <f ca="1" t="shared" si="63"/>
        <v>4458.037499999999</v>
      </c>
      <c r="AK134" s="51">
        <f ca="1" t="shared" si="63"/>
        <v>4680.939375</v>
      </c>
      <c r="AL134" s="51">
        <f ca="1" t="shared" si="63"/>
        <v>4914.98634375</v>
      </c>
      <c r="AM134" s="51">
        <f ca="1" t="shared" si="63"/>
        <v>5160.735660937499</v>
      </c>
      <c r="AN134" s="51">
        <f ca="1" t="shared" si="63"/>
        <v>5418.772443984375</v>
      </c>
      <c r="AO134" s="51">
        <f ca="1" t="shared" si="63"/>
        <v>5689.711066183594</v>
      </c>
      <c r="AP134" s="51">
        <f ca="1" t="shared" si="63"/>
        <v>5974.196619492774</v>
      </c>
      <c r="AQ134" s="51">
        <f ca="1" t="shared" si="63"/>
        <v>6272.9064504674125</v>
      </c>
      <c r="AR134" s="51">
        <f ca="1" t="shared" si="63"/>
        <v>6586.551772990783</v>
      </c>
      <c r="AS134" s="51">
        <f ca="1" t="shared" si="63"/>
        <v>6915.879361640324</v>
      </c>
      <c r="AT134" s="51">
        <f ca="1" t="shared" si="63"/>
        <v>7192.514536105937</v>
      </c>
      <c r="AU134" s="51">
        <f ca="1" t="shared" si="63"/>
        <v>7480.215117550174</v>
      </c>
      <c r="AV134" s="51">
        <f ca="1" t="shared" si="63"/>
        <v>7779.4237222521815</v>
      </c>
      <c r="AW134" s="51">
        <f ca="1" t="shared" si="63"/>
        <v>8090.60067114227</v>
      </c>
      <c r="AX134" s="51">
        <f ca="1" t="shared" si="63"/>
        <v>8414.22469798796</v>
      </c>
      <c r="AY134" s="51">
        <f ca="1" t="shared" si="63"/>
        <v>8750.793685907478</v>
      </c>
    </row>
    <row r="135" spans="3:51" ht="12.75" outlineLevel="1">
      <c r="C135" s="50">
        <f t="shared" si="62"/>
        <v>19</v>
      </c>
      <c r="D135" s="51">
        <f>D84*Subscribers_Monthly</f>
        <v>0</v>
      </c>
      <c r="E135" s="51">
        <f ca="1" t="shared" si="65"/>
        <v>0</v>
      </c>
      <c r="F135" s="51">
        <f ca="1" t="shared" si="65"/>
        <v>0</v>
      </c>
      <c r="G135" s="51">
        <f ca="1" t="shared" si="65"/>
        <v>0</v>
      </c>
      <c r="H135" s="51">
        <f ca="1" t="shared" si="65"/>
        <v>0</v>
      </c>
      <c r="I135" s="51">
        <f ca="1" t="shared" si="65"/>
        <v>0</v>
      </c>
      <c r="J135" s="51">
        <f ca="1" t="shared" si="65"/>
        <v>0</v>
      </c>
      <c r="K135" s="51">
        <f ca="1" t="shared" si="65"/>
        <v>0</v>
      </c>
      <c r="L135" s="51">
        <f ca="1" t="shared" si="65"/>
        <v>0</v>
      </c>
      <c r="M135" s="51">
        <f ca="1" t="shared" si="65"/>
        <v>0</v>
      </c>
      <c r="N135" s="51">
        <f ca="1" t="shared" si="65"/>
        <v>0</v>
      </c>
      <c r="O135" s="51">
        <f ca="1" t="shared" si="65"/>
        <v>0</v>
      </c>
      <c r="P135" s="51">
        <f ca="1" t="shared" si="65"/>
        <v>0</v>
      </c>
      <c r="Q135" s="51">
        <f ca="1" t="shared" si="65"/>
        <v>0</v>
      </c>
      <c r="R135" s="51">
        <f ca="1" t="shared" si="65"/>
        <v>0</v>
      </c>
      <c r="S135" s="51">
        <f ca="1" t="shared" si="65"/>
        <v>0</v>
      </c>
      <c r="T135" s="51">
        <f ca="1" t="shared" si="64"/>
        <v>0</v>
      </c>
      <c r="U135" s="51">
        <f ca="1" t="shared" si="64"/>
        <v>0</v>
      </c>
      <c r="V135" s="51">
        <f ca="1" t="shared" si="64"/>
        <v>0</v>
      </c>
      <c r="W135" s="51">
        <f ca="1" t="shared" si="64"/>
        <v>0</v>
      </c>
      <c r="X135" s="51">
        <f ca="1" t="shared" si="64"/>
        <v>0</v>
      </c>
      <c r="Y135" s="51">
        <f ca="1" t="shared" si="64"/>
        <v>0</v>
      </c>
      <c r="Z135" s="51">
        <f ca="1" t="shared" si="64"/>
        <v>3.128</v>
      </c>
      <c r="AA135" s="51">
        <f ca="1" t="shared" si="64"/>
        <v>15.639999999999999</v>
      </c>
      <c r="AB135" s="51">
        <f ca="1" t="shared" si="64"/>
        <v>31.279999999999998</v>
      </c>
      <c r="AC135" s="51">
        <f ca="1" t="shared" si="64"/>
        <v>156.4</v>
      </c>
      <c r="AD135" s="51">
        <f ca="1" t="shared" si="64"/>
        <v>312.8</v>
      </c>
      <c r="AE135" s="51">
        <f ca="1" t="shared" si="64"/>
        <v>469.19999999999993</v>
      </c>
      <c r="AF135" s="51">
        <f ca="1" t="shared" si="64"/>
        <v>938.3999999999999</v>
      </c>
      <c r="AG135" s="51">
        <f ca="1" t="shared" si="64"/>
        <v>1501.4399999999998</v>
      </c>
      <c r="AH135" s="51">
        <f ca="1" t="shared" si="64"/>
        <v>2252.16</v>
      </c>
      <c r="AI135" s="51">
        <f ca="1" t="shared" si="64"/>
        <v>3378.24</v>
      </c>
      <c r="AJ135" s="51">
        <f ca="1" t="shared" si="63"/>
        <v>4222.799999999999</v>
      </c>
      <c r="AK135" s="51">
        <f ca="1" t="shared" si="63"/>
        <v>4433.94</v>
      </c>
      <c r="AL135" s="51">
        <f ca="1" t="shared" si="63"/>
        <v>4655.637</v>
      </c>
      <c r="AM135" s="51">
        <f ca="1" t="shared" si="63"/>
        <v>4888.418849999999</v>
      </c>
      <c r="AN135" s="51">
        <f ca="1" t="shared" si="63"/>
        <v>5132.8397925</v>
      </c>
      <c r="AO135" s="51">
        <f ca="1" t="shared" si="63"/>
        <v>5389.481782125</v>
      </c>
      <c r="AP135" s="51">
        <f ca="1" t="shared" si="63"/>
        <v>5658.955871231249</v>
      </c>
      <c r="AQ135" s="51">
        <f ca="1" t="shared" si="63"/>
        <v>5941.903664792813</v>
      </c>
      <c r="AR135" s="51">
        <f ca="1" t="shared" si="63"/>
        <v>6238.998848032453</v>
      </c>
      <c r="AS135" s="51">
        <f ca="1" t="shared" si="63"/>
        <v>6550.948790434077</v>
      </c>
      <c r="AT135" s="51">
        <f ca="1" t="shared" si="63"/>
        <v>6878.496229955781</v>
      </c>
      <c r="AU135" s="51">
        <f ca="1" t="shared" si="63"/>
        <v>7153.636079154012</v>
      </c>
      <c r="AV135" s="51">
        <f ca="1" t="shared" si="63"/>
        <v>7439.781522320173</v>
      </c>
      <c r="AW135" s="51">
        <f ca="1" t="shared" si="63"/>
        <v>7737.37278321298</v>
      </c>
      <c r="AX135" s="51">
        <f ca="1" t="shared" si="63"/>
        <v>8046.867694541501</v>
      </c>
      <c r="AY135" s="51">
        <f ca="1" t="shared" si="63"/>
        <v>8368.742402323162</v>
      </c>
    </row>
    <row r="136" spans="3:51" ht="12.75" outlineLevel="1">
      <c r="C136" s="50">
        <f t="shared" si="62"/>
        <v>20</v>
      </c>
      <c r="D136" s="51">
        <f>D85*Subscribers_Monthly</f>
        <v>0</v>
      </c>
      <c r="E136" s="51">
        <f ca="1" t="shared" si="65"/>
        <v>0</v>
      </c>
      <c r="F136" s="51">
        <f ca="1" t="shared" si="65"/>
        <v>0</v>
      </c>
      <c r="G136" s="51">
        <f ca="1" t="shared" si="65"/>
        <v>0</v>
      </c>
      <c r="H136" s="51">
        <f ca="1" t="shared" si="65"/>
        <v>0</v>
      </c>
      <c r="I136" s="51">
        <f ca="1" t="shared" si="65"/>
        <v>0</v>
      </c>
      <c r="J136" s="51">
        <f ca="1" t="shared" si="65"/>
        <v>0</v>
      </c>
      <c r="K136" s="51">
        <f ca="1" t="shared" si="65"/>
        <v>0</v>
      </c>
      <c r="L136" s="51">
        <f ca="1" t="shared" si="65"/>
        <v>0</v>
      </c>
      <c r="M136" s="51">
        <f ca="1" t="shared" si="65"/>
        <v>0</v>
      </c>
      <c r="N136" s="51">
        <f ca="1" t="shared" si="65"/>
        <v>0</v>
      </c>
      <c r="O136" s="51">
        <f ca="1" t="shared" si="65"/>
        <v>0</v>
      </c>
      <c r="P136" s="51">
        <f ca="1" t="shared" si="65"/>
        <v>0</v>
      </c>
      <c r="Q136" s="51">
        <f ca="1" t="shared" si="65"/>
        <v>0</v>
      </c>
      <c r="R136" s="51">
        <f ca="1" t="shared" si="65"/>
        <v>0</v>
      </c>
      <c r="S136" s="51">
        <f ca="1" t="shared" si="65"/>
        <v>0</v>
      </c>
      <c r="T136" s="51">
        <f ca="1" t="shared" si="64"/>
        <v>0</v>
      </c>
      <c r="U136" s="51">
        <f ca="1" t="shared" si="64"/>
        <v>0</v>
      </c>
      <c r="V136" s="51">
        <f ca="1" t="shared" si="64"/>
        <v>0</v>
      </c>
      <c r="W136" s="51">
        <f ca="1" t="shared" si="64"/>
        <v>0</v>
      </c>
      <c r="X136" s="51">
        <f ca="1" t="shared" si="64"/>
        <v>0</v>
      </c>
      <c r="Y136" s="51">
        <f ca="1" t="shared" si="64"/>
        <v>0</v>
      </c>
      <c r="Z136" s="51">
        <f ca="1" t="shared" si="64"/>
        <v>0</v>
      </c>
      <c r="AA136" s="51">
        <f ca="1" t="shared" si="64"/>
        <v>3.1109999999999998</v>
      </c>
      <c r="AB136" s="51">
        <f ca="1" t="shared" si="64"/>
        <v>15.554999999999998</v>
      </c>
      <c r="AC136" s="51">
        <f ca="1" t="shared" si="64"/>
        <v>31.109999999999996</v>
      </c>
      <c r="AD136" s="51">
        <f ca="1" t="shared" si="64"/>
        <v>155.54999999999998</v>
      </c>
      <c r="AE136" s="51">
        <f ca="1" t="shared" si="64"/>
        <v>311.09999999999997</v>
      </c>
      <c r="AF136" s="51">
        <f ca="1" t="shared" si="64"/>
        <v>466.65</v>
      </c>
      <c r="AG136" s="51">
        <f ca="1" t="shared" si="64"/>
        <v>933.3</v>
      </c>
      <c r="AH136" s="51">
        <f ca="1" t="shared" si="64"/>
        <v>1493.2799999999997</v>
      </c>
      <c r="AI136" s="51">
        <f ca="1" t="shared" si="64"/>
        <v>2239.92</v>
      </c>
      <c r="AJ136" s="51">
        <f ca="1" t="shared" si="63"/>
        <v>3359.8799999999997</v>
      </c>
      <c r="AK136" s="51">
        <f ca="1" t="shared" si="63"/>
        <v>4199.849999999999</v>
      </c>
      <c r="AL136" s="51">
        <f ca="1" t="shared" si="63"/>
        <v>4409.8425</v>
      </c>
      <c r="AM136" s="51">
        <f ca="1" t="shared" si="63"/>
        <v>4630.3346249999995</v>
      </c>
      <c r="AN136" s="51">
        <f ca="1" t="shared" si="63"/>
        <v>4861.851356249999</v>
      </c>
      <c r="AO136" s="51">
        <f ca="1" t="shared" si="63"/>
        <v>5104.9439240625</v>
      </c>
      <c r="AP136" s="51">
        <f ca="1" t="shared" si="63"/>
        <v>5360.191120265625</v>
      </c>
      <c r="AQ136" s="51">
        <f ca="1" t="shared" si="63"/>
        <v>5628.200676278906</v>
      </c>
      <c r="AR136" s="51">
        <f ca="1" t="shared" si="63"/>
        <v>5909.610710092852</v>
      </c>
      <c r="AS136" s="51">
        <f ca="1" t="shared" si="63"/>
        <v>6205.091245597495</v>
      </c>
      <c r="AT136" s="51">
        <f ca="1" t="shared" si="63"/>
        <v>6515.34580787737</v>
      </c>
      <c r="AU136" s="51">
        <f ca="1" t="shared" si="63"/>
        <v>6841.113098271239</v>
      </c>
      <c r="AV136" s="51">
        <f ca="1" t="shared" si="63"/>
        <v>7114.757622202088</v>
      </c>
      <c r="AW136" s="51">
        <f ca="1" t="shared" si="63"/>
        <v>7399.347927090172</v>
      </c>
      <c r="AX136" s="51">
        <f ca="1" t="shared" si="63"/>
        <v>7695.32184417378</v>
      </c>
      <c r="AY136" s="51">
        <f ca="1" t="shared" si="63"/>
        <v>8003.13471794073</v>
      </c>
    </row>
    <row r="137" spans="3:51" ht="12.75" outlineLevel="1">
      <c r="C137" s="50">
        <f t="shared" si="62"/>
        <v>21</v>
      </c>
      <c r="D137" s="51">
        <f>D86*Subscribers_Monthly</f>
        <v>0</v>
      </c>
      <c r="E137" s="51">
        <f ca="1" t="shared" si="65"/>
        <v>0</v>
      </c>
      <c r="F137" s="51">
        <f ca="1" t="shared" si="65"/>
        <v>0</v>
      </c>
      <c r="G137" s="51">
        <f ca="1" t="shared" si="65"/>
        <v>0</v>
      </c>
      <c r="H137" s="51">
        <f ca="1" t="shared" si="65"/>
        <v>0</v>
      </c>
      <c r="I137" s="51">
        <f ca="1" t="shared" si="65"/>
        <v>0</v>
      </c>
      <c r="J137" s="51">
        <f ca="1" t="shared" si="65"/>
        <v>0</v>
      </c>
      <c r="K137" s="51">
        <f ca="1" t="shared" si="65"/>
        <v>0</v>
      </c>
      <c r="L137" s="51">
        <f ca="1" t="shared" si="65"/>
        <v>0</v>
      </c>
      <c r="M137" s="51">
        <f ca="1" t="shared" si="65"/>
        <v>0</v>
      </c>
      <c r="N137" s="51">
        <f ca="1" t="shared" si="65"/>
        <v>0</v>
      </c>
      <c r="O137" s="51">
        <f ca="1" t="shared" si="65"/>
        <v>0</v>
      </c>
      <c r="P137" s="51">
        <f ca="1" t="shared" si="65"/>
        <v>0</v>
      </c>
      <c r="Q137" s="51">
        <f ca="1" t="shared" si="65"/>
        <v>0</v>
      </c>
      <c r="R137" s="51">
        <f ca="1" t="shared" si="65"/>
        <v>0</v>
      </c>
      <c r="S137" s="51">
        <f ca="1" t="shared" si="65"/>
        <v>0</v>
      </c>
      <c r="T137" s="51">
        <f ca="1" t="shared" si="64"/>
        <v>0</v>
      </c>
      <c r="U137" s="51">
        <f ca="1" t="shared" si="64"/>
        <v>0</v>
      </c>
      <c r="V137" s="51">
        <f ca="1" t="shared" si="64"/>
        <v>0</v>
      </c>
      <c r="W137" s="51">
        <f ca="1" t="shared" si="64"/>
        <v>0</v>
      </c>
      <c r="X137" s="51">
        <f ca="1" t="shared" si="64"/>
        <v>0</v>
      </c>
      <c r="Y137" s="51">
        <f ca="1" t="shared" si="64"/>
        <v>0</v>
      </c>
      <c r="Z137" s="51">
        <f ca="1" t="shared" si="64"/>
        <v>0</v>
      </c>
      <c r="AA137" s="51">
        <f ca="1" t="shared" si="64"/>
        <v>0</v>
      </c>
      <c r="AB137" s="51">
        <f ca="1" t="shared" si="64"/>
        <v>3.0939999999999994</v>
      </c>
      <c r="AC137" s="51">
        <f ca="1" t="shared" si="64"/>
        <v>15.469999999999999</v>
      </c>
      <c r="AD137" s="51">
        <f ca="1" t="shared" si="64"/>
        <v>30.939999999999998</v>
      </c>
      <c r="AE137" s="51">
        <f ca="1" t="shared" si="64"/>
        <v>154.7</v>
      </c>
      <c r="AF137" s="51">
        <f ca="1" t="shared" si="64"/>
        <v>309.4</v>
      </c>
      <c r="AG137" s="51">
        <f ca="1" t="shared" si="64"/>
        <v>464.09999999999997</v>
      </c>
      <c r="AH137" s="51">
        <f ca="1" t="shared" si="64"/>
        <v>928.1999999999999</v>
      </c>
      <c r="AI137" s="51">
        <f ca="1" t="shared" si="64"/>
        <v>1485.12</v>
      </c>
      <c r="AJ137" s="51">
        <f ca="1" t="shared" si="63"/>
        <v>2227.68</v>
      </c>
      <c r="AK137" s="51">
        <f ca="1" t="shared" si="63"/>
        <v>3341.5199999999995</v>
      </c>
      <c r="AL137" s="51">
        <f ca="1" t="shared" si="63"/>
        <v>4176.9</v>
      </c>
      <c r="AM137" s="51">
        <f ca="1" t="shared" si="63"/>
        <v>4385.745</v>
      </c>
      <c r="AN137" s="51">
        <f ca="1" t="shared" si="63"/>
        <v>4605.032249999999</v>
      </c>
      <c r="AO137" s="51">
        <f ca="1" t="shared" si="63"/>
        <v>4835.2838624999995</v>
      </c>
      <c r="AP137" s="51">
        <f ca="1" t="shared" si="63"/>
        <v>5077.0480556249995</v>
      </c>
      <c r="AQ137" s="51">
        <f ca="1" t="shared" si="63"/>
        <v>5330.90045840625</v>
      </c>
      <c r="AR137" s="51">
        <f ca="1" t="shared" si="63"/>
        <v>5597.445481326562</v>
      </c>
      <c r="AS137" s="51">
        <f ca="1" t="shared" si="63"/>
        <v>5877.317755392891</v>
      </c>
      <c r="AT137" s="51">
        <f ca="1" t="shared" si="63"/>
        <v>6171.183643162535</v>
      </c>
      <c r="AU137" s="51">
        <f ca="1" t="shared" si="63"/>
        <v>6479.742825320663</v>
      </c>
      <c r="AV137" s="51">
        <f ca="1" t="shared" si="63"/>
        <v>6803.729966586696</v>
      </c>
      <c r="AW137" s="51">
        <f ca="1" t="shared" si="63"/>
        <v>7075.879165250164</v>
      </c>
      <c r="AX137" s="51">
        <f ca="1" t="shared" si="63"/>
        <v>7358.914331860172</v>
      </c>
      <c r="AY137" s="51">
        <f ca="1" t="shared" si="63"/>
        <v>7653.270905134578</v>
      </c>
    </row>
    <row r="138" spans="3:51" ht="12.75" outlineLevel="1">
      <c r="C138" s="50">
        <f t="shared" si="62"/>
        <v>22</v>
      </c>
      <c r="D138" s="51">
        <f>D87*Subscribers_Monthly</f>
        <v>0</v>
      </c>
      <c r="E138" s="51">
        <f ca="1" t="shared" si="65"/>
        <v>0</v>
      </c>
      <c r="F138" s="51">
        <f ca="1" t="shared" si="65"/>
        <v>0</v>
      </c>
      <c r="G138" s="51">
        <f ca="1" t="shared" si="65"/>
        <v>0</v>
      </c>
      <c r="H138" s="51">
        <f ca="1" t="shared" si="65"/>
        <v>0</v>
      </c>
      <c r="I138" s="51">
        <f ca="1" t="shared" si="65"/>
        <v>0</v>
      </c>
      <c r="J138" s="51">
        <f ca="1" t="shared" si="65"/>
        <v>0</v>
      </c>
      <c r="K138" s="51">
        <f ca="1" t="shared" si="65"/>
        <v>0</v>
      </c>
      <c r="L138" s="51">
        <f ca="1" t="shared" si="65"/>
        <v>0</v>
      </c>
      <c r="M138" s="51">
        <f ca="1" t="shared" si="65"/>
        <v>0</v>
      </c>
      <c r="N138" s="51">
        <f ca="1" t="shared" si="65"/>
        <v>0</v>
      </c>
      <c r="O138" s="51">
        <f ca="1" t="shared" si="65"/>
        <v>0</v>
      </c>
      <c r="P138" s="51">
        <f ca="1" t="shared" si="65"/>
        <v>0</v>
      </c>
      <c r="Q138" s="51">
        <f ca="1" t="shared" si="65"/>
        <v>0</v>
      </c>
      <c r="R138" s="51">
        <f ca="1" t="shared" si="65"/>
        <v>0</v>
      </c>
      <c r="S138" s="51">
        <f ca="1" t="shared" si="65"/>
        <v>0</v>
      </c>
      <c r="T138" s="51">
        <f ca="1" t="shared" si="64"/>
        <v>0</v>
      </c>
      <c r="U138" s="51">
        <f ca="1" t="shared" si="64"/>
        <v>0</v>
      </c>
      <c r="V138" s="51">
        <f ca="1" t="shared" si="64"/>
        <v>0</v>
      </c>
      <c r="W138" s="51">
        <f ca="1" t="shared" si="64"/>
        <v>0</v>
      </c>
      <c r="X138" s="51">
        <f ca="1" t="shared" si="64"/>
        <v>0</v>
      </c>
      <c r="Y138" s="51">
        <f ca="1" t="shared" si="64"/>
        <v>0</v>
      </c>
      <c r="Z138" s="51">
        <f ca="1" t="shared" si="64"/>
        <v>0</v>
      </c>
      <c r="AA138" s="51">
        <f ca="1" t="shared" si="64"/>
        <v>0</v>
      </c>
      <c r="AB138" s="51">
        <f ca="1" t="shared" si="64"/>
        <v>0</v>
      </c>
      <c r="AC138" s="51">
        <f ca="1" t="shared" si="64"/>
        <v>3.077</v>
      </c>
      <c r="AD138" s="51">
        <f ca="1" t="shared" si="64"/>
        <v>15.384999999999998</v>
      </c>
      <c r="AE138" s="51">
        <f ca="1" t="shared" si="64"/>
        <v>30.769999999999996</v>
      </c>
      <c r="AF138" s="51">
        <f ca="1" t="shared" si="64"/>
        <v>153.85</v>
      </c>
      <c r="AG138" s="51">
        <f ca="1" t="shared" si="64"/>
        <v>307.7</v>
      </c>
      <c r="AH138" s="51">
        <f ca="1" t="shared" si="64"/>
        <v>461.54999999999995</v>
      </c>
      <c r="AI138" s="51">
        <f ca="1" t="shared" si="64"/>
        <v>923.0999999999999</v>
      </c>
      <c r="AJ138" s="51">
        <f ca="1" t="shared" si="63"/>
        <v>1476.9599999999998</v>
      </c>
      <c r="AK138" s="51">
        <f ca="1" t="shared" si="63"/>
        <v>2215.44</v>
      </c>
      <c r="AL138" s="51">
        <f ca="1" t="shared" si="63"/>
        <v>3323.1599999999994</v>
      </c>
      <c r="AM138" s="51">
        <f ca="1" t="shared" si="63"/>
        <v>4153.95</v>
      </c>
      <c r="AN138" s="51">
        <f ca="1" t="shared" si="63"/>
        <v>4361.6475</v>
      </c>
      <c r="AO138" s="51">
        <f ca="1" t="shared" si="63"/>
        <v>4579.729874999999</v>
      </c>
      <c r="AP138" s="51">
        <f ca="1" t="shared" si="63"/>
        <v>4808.716368749999</v>
      </c>
      <c r="AQ138" s="51">
        <f ca="1" t="shared" si="63"/>
        <v>5049.152187187499</v>
      </c>
      <c r="AR138" s="51">
        <f ca="1" t="shared" si="63"/>
        <v>5301.609796546875</v>
      </c>
      <c r="AS138" s="51">
        <f ca="1" t="shared" si="63"/>
        <v>5566.690286374218</v>
      </c>
      <c r="AT138" s="51">
        <f ca="1" t="shared" si="63"/>
        <v>5845.02480069293</v>
      </c>
      <c r="AU138" s="51">
        <f ca="1" t="shared" si="63"/>
        <v>6137.276040727577</v>
      </c>
      <c r="AV138" s="51">
        <f ca="1" t="shared" si="63"/>
        <v>6444.139842763956</v>
      </c>
      <c r="AW138" s="51">
        <f ca="1" t="shared" si="63"/>
        <v>6766.346834902154</v>
      </c>
      <c r="AX138" s="51">
        <f ca="1" t="shared" si="63"/>
        <v>7037.00070829824</v>
      </c>
      <c r="AY138" s="51">
        <f ca="1" t="shared" si="63"/>
        <v>7318.48073663017</v>
      </c>
    </row>
    <row r="139" spans="3:51" ht="12.75" outlineLevel="1">
      <c r="C139" s="50">
        <f t="shared" si="62"/>
        <v>23</v>
      </c>
      <c r="D139" s="51">
        <f>D88*Subscribers_Monthly</f>
        <v>0</v>
      </c>
      <c r="E139" s="51">
        <f ca="1" t="shared" si="65"/>
        <v>0</v>
      </c>
      <c r="F139" s="51">
        <f ca="1" t="shared" si="65"/>
        <v>0</v>
      </c>
      <c r="G139" s="51">
        <f ca="1" t="shared" si="65"/>
        <v>0</v>
      </c>
      <c r="H139" s="51">
        <f ca="1" t="shared" si="65"/>
        <v>0</v>
      </c>
      <c r="I139" s="51">
        <f ca="1" t="shared" si="65"/>
        <v>0</v>
      </c>
      <c r="J139" s="51">
        <f ca="1" t="shared" si="65"/>
        <v>0</v>
      </c>
      <c r="K139" s="51">
        <f ca="1" t="shared" si="65"/>
        <v>0</v>
      </c>
      <c r="L139" s="51">
        <f ca="1" t="shared" si="65"/>
        <v>0</v>
      </c>
      <c r="M139" s="51">
        <f ca="1" t="shared" si="65"/>
        <v>0</v>
      </c>
      <c r="N139" s="51">
        <f ca="1" t="shared" si="65"/>
        <v>0</v>
      </c>
      <c r="O139" s="51">
        <f ca="1" t="shared" si="65"/>
        <v>0</v>
      </c>
      <c r="P139" s="51">
        <f ca="1" t="shared" si="65"/>
        <v>0</v>
      </c>
      <c r="Q139" s="51">
        <f ca="1" t="shared" si="65"/>
        <v>0</v>
      </c>
      <c r="R139" s="51">
        <f ca="1" t="shared" si="65"/>
        <v>0</v>
      </c>
      <c r="S139" s="51">
        <f ca="1" t="shared" si="65"/>
        <v>0</v>
      </c>
      <c r="T139" s="51">
        <f ca="1" t="shared" si="64"/>
        <v>0</v>
      </c>
      <c r="U139" s="51">
        <f ca="1" t="shared" si="64"/>
        <v>0</v>
      </c>
      <c r="V139" s="51">
        <f ca="1" t="shared" si="64"/>
        <v>0</v>
      </c>
      <c r="W139" s="51">
        <f ca="1" t="shared" si="64"/>
        <v>0</v>
      </c>
      <c r="X139" s="51">
        <f ca="1" t="shared" si="64"/>
        <v>0</v>
      </c>
      <c r="Y139" s="51">
        <f ca="1" t="shared" si="64"/>
        <v>0</v>
      </c>
      <c r="Z139" s="51">
        <f ca="1" t="shared" si="64"/>
        <v>0</v>
      </c>
      <c r="AA139" s="51">
        <f ca="1" t="shared" si="64"/>
        <v>0</v>
      </c>
      <c r="AB139" s="51">
        <f ca="1" t="shared" si="64"/>
        <v>0</v>
      </c>
      <c r="AC139" s="51">
        <f ca="1" t="shared" si="64"/>
        <v>0</v>
      </c>
      <c r="AD139" s="51">
        <f ca="1" t="shared" si="64"/>
        <v>3.0599999999999996</v>
      </c>
      <c r="AE139" s="51">
        <f ca="1" t="shared" si="64"/>
        <v>15.299999999999999</v>
      </c>
      <c r="AF139" s="51">
        <f ca="1" t="shared" si="64"/>
        <v>30.599999999999998</v>
      </c>
      <c r="AG139" s="51">
        <f ca="1" t="shared" si="64"/>
        <v>152.99999999999997</v>
      </c>
      <c r="AH139" s="51">
        <f ca="1" t="shared" si="64"/>
        <v>305.99999999999994</v>
      </c>
      <c r="AI139" s="51">
        <f ca="1" t="shared" si="64"/>
        <v>458.99999999999994</v>
      </c>
      <c r="AJ139" s="51">
        <f ca="1" t="shared" si="63"/>
        <v>917.9999999999999</v>
      </c>
      <c r="AK139" s="51">
        <f ca="1" t="shared" si="63"/>
        <v>1468.7999999999997</v>
      </c>
      <c r="AL139" s="51">
        <f ca="1" t="shared" si="63"/>
        <v>2203.2</v>
      </c>
      <c r="AM139" s="51">
        <f ca="1" t="shared" si="63"/>
        <v>3304.7999999999997</v>
      </c>
      <c r="AN139" s="51">
        <f ca="1" t="shared" si="63"/>
        <v>4131</v>
      </c>
      <c r="AO139" s="51">
        <f ca="1" t="shared" si="63"/>
        <v>4337.549999999999</v>
      </c>
      <c r="AP139" s="51">
        <f ca="1" t="shared" si="63"/>
        <v>4554.4275</v>
      </c>
      <c r="AQ139" s="51">
        <f ca="1" t="shared" si="63"/>
        <v>4782.148875</v>
      </c>
      <c r="AR139" s="51">
        <f ca="1" t="shared" si="63"/>
        <v>5021.256318749999</v>
      </c>
      <c r="AS139" s="51">
        <f ca="1" t="shared" si="63"/>
        <v>5272.3191346875</v>
      </c>
      <c r="AT139" s="51">
        <f ca="1" t="shared" si="63"/>
        <v>5535.935091421875</v>
      </c>
      <c r="AU139" s="51">
        <f ca="1" t="shared" si="63"/>
        <v>5812.731845992969</v>
      </c>
      <c r="AV139" s="51">
        <f ca="1" t="shared" si="63"/>
        <v>6103.368438292618</v>
      </c>
      <c r="AW139" s="51">
        <f ca="1" t="shared" si="63"/>
        <v>6408.5368602072485</v>
      </c>
      <c r="AX139" s="51">
        <f ca="1" t="shared" si="63"/>
        <v>6728.9637032176115</v>
      </c>
      <c r="AY139" s="51">
        <f ca="1" t="shared" si="63"/>
        <v>6998.122251346316</v>
      </c>
    </row>
    <row r="140" spans="3:51" ht="12.75" outlineLevel="1">
      <c r="C140" s="50">
        <f t="shared" si="62"/>
        <v>24</v>
      </c>
      <c r="D140" s="51">
        <f>D89*Subscribers_Monthly</f>
        <v>0</v>
      </c>
      <c r="E140" s="51">
        <f ca="1" t="shared" si="65"/>
        <v>0</v>
      </c>
      <c r="F140" s="51">
        <f ca="1" t="shared" si="65"/>
        <v>0</v>
      </c>
      <c r="G140" s="51">
        <f ca="1" t="shared" si="65"/>
        <v>0</v>
      </c>
      <c r="H140" s="51">
        <f ca="1" t="shared" si="65"/>
        <v>0</v>
      </c>
      <c r="I140" s="51">
        <f ca="1" t="shared" si="65"/>
        <v>0</v>
      </c>
      <c r="J140" s="51">
        <f ca="1" t="shared" si="65"/>
        <v>0</v>
      </c>
      <c r="K140" s="51">
        <f ca="1" t="shared" si="65"/>
        <v>0</v>
      </c>
      <c r="L140" s="51">
        <f ca="1" t="shared" si="65"/>
        <v>0</v>
      </c>
      <c r="M140" s="51">
        <f ca="1" t="shared" si="65"/>
        <v>0</v>
      </c>
      <c r="N140" s="51">
        <f ca="1" t="shared" si="65"/>
        <v>0</v>
      </c>
      <c r="O140" s="51">
        <f ca="1" t="shared" si="65"/>
        <v>0</v>
      </c>
      <c r="P140" s="51">
        <f ca="1" t="shared" si="65"/>
        <v>0</v>
      </c>
      <c r="Q140" s="51">
        <f ca="1" t="shared" si="65"/>
        <v>0</v>
      </c>
      <c r="R140" s="51">
        <f ca="1" t="shared" si="65"/>
        <v>0</v>
      </c>
      <c r="S140" s="51">
        <f ca="1" t="shared" si="65"/>
        <v>0</v>
      </c>
      <c r="T140" s="51">
        <f ca="1" t="shared" si="64"/>
        <v>0</v>
      </c>
      <c r="U140" s="51">
        <f ca="1" t="shared" si="64"/>
        <v>0</v>
      </c>
      <c r="V140" s="51">
        <f ca="1" t="shared" si="64"/>
        <v>0</v>
      </c>
      <c r="W140" s="51">
        <f ca="1" t="shared" si="64"/>
        <v>0</v>
      </c>
      <c r="X140" s="51">
        <f ca="1" t="shared" si="64"/>
        <v>0</v>
      </c>
      <c r="Y140" s="51">
        <f ca="1" t="shared" si="64"/>
        <v>0</v>
      </c>
      <c r="Z140" s="51">
        <f ca="1" t="shared" si="64"/>
        <v>0</v>
      </c>
      <c r="AA140" s="51">
        <f ca="1" t="shared" si="64"/>
        <v>0</v>
      </c>
      <c r="AB140" s="51">
        <f ca="1" t="shared" si="64"/>
        <v>0</v>
      </c>
      <c r="AC140" s="51">
        <f ca="1" t="shared" si="64"/>
        <v>0</v>
      </c>
      <c r="AD140" s="51">
        <f ca="1" t="shared" si="64"/>
        <v>0</v>
      </c>
      <c r="AE140" s="51">
        <f ca="1" t="shared" si="64"/>
        <v>3.0429999999999993</v>
      </c>
      <c r="AF140" s="51">
        <f ca="1" t="shared" si="64"/>
        <v>15.214999999999998</v>
      </c>
      <c r="AG140" s="51">
        <f ca="1" t="shared" si="64"/>
        <v>30.429999999999996</v>
      </c>
      <c r="AH140" s="51">
        <f ca="1" t="shared" si="64"/>
        <v>152.14999999999998</v>
      </c>
      <c r="AI140" s="51">
        <f ca="1" t="shared" si="64"/>
        <v>304.29999999999995</v>
      </c>
      <c r="AJ140" s="51">
        <f ca="1" t="shared" si="63"/>
        <v>456.44999999999993</v>
      </c>
      <c r="AK140" s="51">
        <f ca="1" t="shared" si="63"/>
        <v>912.8999999999999</v>
      </c>
      <c r="AL140" s="51">
        <f ca="1" t="shared" si="63"/>
        <v>1460.6399999999999</v>
      </c>
      <c r="AM140" s="51">
        <f ca="1" t="shared" si="63"/>
        <v>2190.96</v>
      </c>
      <c r="AN140" s="51">
        <f ca="1" t="shared" si="63"/>
        <v>3286.4399999999996</v>
      </c>
      <c r="AO140" s="51">
        <f ca="1" t="shared" si="63"/>
        <v>4108.049999999999</v>
      </c>
      <c r="AP140" s="51">
        <f ca="1" t="shared" si="63"/>
        <v>4313.452499999999</v>
      </c>
      <c r="AQ140" s="51">
        <f ca="1" t="shared" si="63"/>
        <v>4529.125125</v>
      </c>
      <c r="AR140" s="51">
        <f ca="1" t="shared" si="63"/>
        <v>4755.581381249999</v>
      </c>
      <c r="AS140" s="51">
        <f ca="1" t="shared" si="63"/>
        <v>4993.3604503125</v>
      </c>
      <c r="AT140" s="51">
        <f ca="1" t="shared" si="63"/>
        <v>5243.028472828125</v>
      </c>
      <c r="AU140" s="51">
        <f ca="1" t="shared" si="63"/>
        <v>5505.179896469531</v>
      </c>
      <c r="AV140" s="51">
        <f ca="1" t="shared" si="63"/>
        <v>5780.438891293008</v>
      </c>
      <c r="AW140" s="51">
        <f ca="1" t="shared" si="63"/>
        <v>6069.460835857658</v>
      </c>
      <c r="AX140" s="51">
        <f ca="1" t="shared" si="63"/>
        <v>6372.933877650543</v>
      </c>
      <c r="AY140" s="51">
        <f ca="1" t="shared" si="63"/>
        <v>6691.58057153307</v>
      </c>
    </row>
    <row r="141" spans="3:51" ht="12.75" outlineLevel="1">
      <c r="C141" s="50">
        <f t="shared" si="62"/>
        <v>25</v>
      </c>
      <c r="D141" s="51">
        <f>D90*Subscribers_Monthly</f>
        <v>0</v>
      </c>
      <c r="E141" s="51">
        <f ca="1" t="shared" si="65"/>
        <v>0</v>
      </c>
      <c r="F141" s="51">
        <f ca="1" t="shared" si="65"/>
        <v>0</v>
      </c>
      <c r="G141" s="51">
        <f ca="1" t="shared" si="65"/>
        <v>0</v>
      </c>
      <c r="H141" s="51">
        <f ca="1" t="shared" si="65"/>
        <v>0</v>
      </c>
      <c r="I141" s="51">
        <f ca="1" t="shared" si="65"/>
        <v>0</v>
      </c>
      <c r="J141" s="51">
        <f ca="1" t="shared" si="65"/>
        <v>0</v>
      </c>
      <c r="K141" s="51">
        <f ca="1" t="shared" si="65"/>
        <v>0</v>
      </c>
      <c r="L141" s="51">
        <f ca="1" t="shared" si="65"/>
        <v>0</v>
      </c>
      <c r="M141" s="51">
        <f ca="1" t="shared" si="65"/>
        <v>0</v>
      </c>
      <c r="N141" s="51">
        <f ca="1" t="shared" si="65"/>
        <v>0</v>
      </c>
      <c r="O141" s="51">
        <f ca="1" t="shared" si="65"/>
        <v>0</v>
      </c>
      <c r="P141" s="51">
        <f ca="1" t="shared" si="65"/>
        <v>0</v>
      </c>
      <c r="Q141" s="51">
        <f ca="1" t="shared" si="65"/>
        <v>0</v>
      </c>
      <c r="R141" s="51">
        <f ca="1" t="shared" si="65"/>
        <v>0</v>
      </c>
      <c r="S141" s="51">
        <f ca="1" t="shared" si="65"/>
        <v>0</v>
      </c>
      <c r="T141" s="51">
        <f ca="1" t="shared" si="64"/>
        <v>0</v>
      </c>
      <c r="U141" s="51">
        <f ca="1" t="shared" si="64"/>
        <v>0</v>
      </c>
      <c r="V141" s="51">
        <f ca="1" t="shared" si="64"/>
        <v>0</v>
      </c>
      <c r="W141" s="51">
        <f ca="1" t="shared" si="64"/>
        <v>0</v>
      </c>
      <c r="X141" s="51">
        <f ca="1" t="shared" si="64"/>
        <v>0</v>
      </c>
      <c r="Y141" s="51">
        <f ca="1" t="shared" si="64"/>
        <v>0</v>
      </c>
      <c r="Z141" s="51">
        <f ca="1" t="shared" si="64"/>
        <v>0</v>
      </c>
      <c r="AA141" s="51">
        <f ca="1" t="shared" si="64"/>
        <v>0</v>
      </c>
      <c r="AB141" s="51">
        <f ca="1" t="shared" si="64"/>
        <v>0</v>
      </c>
      <c r="AC141" s="51">
        <f ca="1" t="shared" si="64"/>
        <v>0</v>
      </c>
      <c r="AD141" s="51">
        <f ca="1" t="shared" si="64"/>
        <v>0</v>
      </c>
      <c r="AE141" s="51">
        <f ca="1" t="shared" si="64"/>
        <v>0</v>
      </c>
      <c r="AF141" s="51">
        <f ca="1" t="shared" si="64"/>
        <v>3.026</v>
      </c>
      <c r="AG141" s="51">
        <f ca="1" t="shared" si="64"/>
        <v>15.129999999999999</v>
      </c>
      <c r="AH141" s="51">
        <f ca="1" t="shared" si="64"/>
        <v>30.259999999999998</v>
      </c>
      <c r="AI141" s="51">
        <f ca="1" t="shared" si="64"/>
        <v>151.29999999999998</v>
      </c>
      <c r="AJ141" s="51">
        <f ca="1" t="shared" si="63"/>
        <v>302.59999999999997</v>
      </c>
      <c r="AK141" s="51">
        <f ca="1" t="shared" si="63"/>
        <v>453.9</v>
      </c>
      <c r="AL141" s="51">
        <f ca="1" t="shared" si="63"/>
        <v>907.8</v>
      </c>
      <c r="AM141" s="51">
        <f ca="1" t="shared" si="63"/>
        <v>1452.4799999999998</v>
      </c>
      <c r="AN141" s="51">
        <f ca="1" t="shared" si="63"/>
        <v>2178.72</v>
      </c>
      <c r="AO141" s="51">
        <f ca="1" t="shared" si="63"/>
        <v>3268.0799999999995</v>
      </c>
      <c r="AP141" s="51">
        <f ca="1" t="shared" si="63"/>
        <v>4085.0999999999995</v>
      </c>
      <c r="AQ141" s="51">
        <f ca="1" t="shared" si="63"/>
        <v>4289.355</v>
      </c>
      <c r="AR141" s="51">
        <f ca="1" t="shared" si="63"/>
        <v>4503.822749999999</v>
      </c>
      <c r="AS141" s="51">
        <f ca="1" t="shared" si="63"/>
        <v>4729.013887499999</v>
      </c>
      <c r="AT141" s="51">
        <f ca="1" t="shared" si="63"/>
        <v>4965.464581874999</v>
      </c>
      <c r="AU141" s="51">
        <f ca="1" t="shared" si="63"/>
        <v>5213.73781096875</v>
      </c>
      <c r="AV141" s="51">
        <f ca="1" t="shared" si="63"/>
        <v>5474.424701517188</v>
      </c>
      <c r="AW141" s="51">
        <f ca="1" t="shared" si="63"/>
        <v>5748.145936593047</v>
      </c>
      <c r="AX141" s="51">
        <f ca="1" t="shared" si="63"/>
        <v>6035.553233422699</v>
      </c>
      <c r="AY141" s="51">
        <f ca="1" t="shared" si="63"/>
        <v>6337.330895093835</v>
      </c>
    </row>
    <row r="142" spans="3:51" ht="12.75" outlineLevel="1">
      <c r="C142" s="50">
        <f t="shared" si="62"/>
        <v>26</v>
      </c>
      <c r="D142" s="51">
        <f>D91*Subscribers_Monthly</f>
        <v>0</v>
      </c>
      <c r="E142" s="51">
        <f ca="1" t="shared" si="65"/>
        <v>0</v>
      </c>
      <c r="F142" s="51">
        <f ca="1" t="shared" si="65"/>
        <v>0</v>
      </c>
      <c r="G142" s="51">
        <f ca="1" t="shared" si="65"/>
        <v>0</v>
      </c>
      <c r="H142" s="51">
        <f ca="1" t="shared" si="65"/>
        <v>0</v>
      </c>
      <c r="I142" s="51">
        <f ca="1" t="shared" si="65"/>
        <v>0</v>
      </c>
      <c r="J142" s="51">
        <f ca="1" t="shared" si="65"/>
        <v>0</v>
      </c>
      <c r="K142" s="51">
        <f ca="1" t="shared" si="65"/>
        <v>0</v>
      </c>
      <c r="L142" s="51">
        <f ca="1" t="shared" si="65"/>
        <v>0</v>
      </c>
      <c r="M142" s="51">
        <f ca="1" t="shared" si="65"/>
        <v>0</v>
      </c>
      <c r="N142" s="51">
        <f ca="1" t="shared" si="65"/>
        <v>0</v>
      </c>
      <c r="O142" s="51">
        <f ca="1" t="shared" si="65"/>
        <v>0</v>
      </c>
      <c r="P142" s="51">
        <f ca="1" t="shared" si="65"/>
        <v>0</v>
      </c>
      <c r="Q142" s="51">
        <f ca="1" t="shared" si="65"/>
        <v>0</v>
      </c>
      <c r="R142" s="51">
        <f ca="1" t="shared" si="65"/>
        <v>0</v>
      </c>
      <c r="S142" s="51">
        <f ca="1" t="shared" si="65"/>
        <v>0</v>
      </c>
      <c r="T142" s="51">
        <f ca="1" t="shared" si="64"/>
        <v>0</v>
      </c>
      <c r="U142" s="51">
        <f ca="1" t="shared" si="64"/>
        <v>0</v>
      </c>
      <c r="V142" s="51">
        <f ca="1" t="shared" si="64"/>
        <v>0</v>
      </c>
      <c r="W142" s="51">
        <f ca="1" t="shared" si="64"/>
        <v>0</v>
      </c>
      <c r="X142" s="51">
        <f ca="1" t="shared" si="64"/>
        <v>0</v>
      </c>
      <c r="Y142" s="51">
        <f ca="1" t="shared" si="64"/>
        <v>0</v>
      </c>
      <c r="Z142" s="51">
        <f ca="1" t="shared" si="64"/>
        <v>0</v>
      </c>
      <c r="AA142" s="51">
        <f ca="1" t="shared" si="64"/>
        <v>0</v>
      </c>
      <c r="AB142" s="51">
        <f ca="1" t="shared" si="64"/>
        <v>0</v>
      </c>
      <c r="AC142" s="51">
        <f ca="1" t="shared" si="64"/>
        <v>0</v>
      </c>
      <c r="AD142" s="51">
        <f ca="1" t="shared" si="64"/>
        <v>0</v>
      </c>
      <c r="AE142" s="51">
        <f ca="1" t="shared" si="64"/>
        <v>0</v>
      </c>
      <c r="AF142" s="51">
        <f ca="1" t="shared" si="64"/>
        <v>0</v>
      </c>
      <c r="AG142" s="51">
        <f ca="1" t="shared" si="64"/>
        <v>3.0089999999999995</v>
      </c>
      <c r="AH142" s="51">
        <f ca="1" t="shared" si="64"/>
        <v>15.044999999999998</v>
      </c>
      <c r="AI142" s="51">
        <f ca="1" t="shared" si="64"/>
        <v>30.089999999999996</v>
      </c>
      <c r="AJ142" s="51">
        <f ca="1" t="shared" si="63"/>
        <v>150.44999999999996</v>
      </c>
      <c r="AK142" s="51">
        <f ca="1" t="shared" si="63"/>
        <v>300.8999999999999</v>
      </c>
      <c r="AL142" s="51">
        <f ca="1" t="shared" si="63"/>
        <v>451.34999999999997</v>
      </c>
      <c r="AM142" s="51">
        <f ca="1" t="shared" si="63"/>
        <v>902.6999999999999</v>
      </c>
      <c r="AN142" s="51">
        <f ca="1" t="shared" si="63"/>
        <v>1444.3199999999997</v>
      </c>
      <c r="AO142" s="51">
        <f ca="1" t="shared" si="63"/>
        <v>2166.48</v>
      </c>
      <c r="AP142" s="51">
        <f ca="1" t="shared" si="63"/>
        <v>3249.72</v>
      </c>
      <c r="AQ142" s="51">
        <f ca="1" t="shared" si="63"/>
        <v>4062.1499999999996</v>
      </c>
      <c r="AR142" s="51">
        <f ca="1" t="shared" si="63"/>
        <v>4265.2575</v>
      </c>
      <c r="AS142" s="51">
        <f ca="1" t="shared" si="63"/>
        <v>4478.520374999999</v>
      </c>
      <c r="AT142" s="51">
        <f ca="1" t="shared" si="63"/>
        <v>4702.4463937499995</v>
      </c>
      <c r="AU142" s="51">
        <f ca="1" t="shared" si="63"/>
        <v>4937.568713437499</v>
      </c>
      <c r="AV142" s="51">
        <f ca="1" t="shared" si="63"/>
        <v>5184.447149109375</v>
      </c>
      <c r="AW142" s="51">
        <f ca="1" t="shared" si="63"/>
        <v>5443.669506564844</v>
      </c>
      <c r="AX142" s="51">
        <f ca="1" t="shared" si="63"/>
        <v>5715.852981893086</v>
      </c>
      <c r="AY142" s="51">
        <f ca="1" t="shared" si="63"/>
        <v>6001.64563098774</v>
      </c>
    </row>
    <row r="143" spans="3:51" ht="12.75" outlineLevel="1">
      <c r="C143" s="50">
        <f t="shared" si="62"/>
        <v>27</v>
      </c>
      <c r="D143" s="51">
        <f>D92*Subscribers_Monthly</f>
        <v>0</v>
      </c>
      <c r="E143" s="51">
        <f ca="1" t="shared" si="65"/>
        <v>0</v>
      </c>
      <c r="F143" s="51">
        <f ca="1" t="shared" si="65"/>
        <v>0</v>
      </c>
      <c r="G143" s="51">
        <f ca="1" t="shared" si="65"/>
        <v>0</v>
      </c>
      <c r="H143" s="51">
        <f ca="1" t="shared" si="65"/>
        <v>0</v>
      </c>
      <c r="I143" s="51">
        <f ca="1" t="shared" si="65"/>
        <v>0</v>
      </c>
      <c r="J143" s="51">
        <f ca="1" t="shared" si="65"/>
        <v>0</v>
      </c>
      <c r="K143" s="51">
        <f ca="1" t="shared" si="65"/>
        <v>0</v>
      </c>
      <c r="L143" s="51">
        <f ca="1" t="shared" si="65"/>
        <v>0</v>
      </c>
      <c r="M143" s="51">
        <f ca="1" t="shared" si="65"/>
        <v>0</v>
      </c>
      <c r="N143" s="51">
        <f ca="1" t="shared" si="65"/>
        <v>0</v>
      </c>
      <c r="O143" s="51">
        <f ca="1" t="shared" si="65"/>
        <v>0</v>
      </c>
      <c r="P143" s="51">
        <f ca="1" t="shared" si="65"/>
        <v>0</v>
      </c>
      <c r="Q143" s="51">
        <f ca="1" t="shared" si="65"/>
        <v>0</v>
      </c>
      <c r="R143" s="51">
        <f ca="1" t="shared" si="65"/>
        <v>0</v>
      </c>
      <c r="S143" s="51">
        <f ca="1" t="shared" si="65"/>
        <v>0</v>
      </c>
      <c r="T143" s="51">
        <f ca="1" t="shared" si="64"/>
        <v>0</v>
      </c>
      <c r="U143" s="51">
        <f ca="1" t="shared" si="64"/>
        <v>0</v>
      </c>
      <c r="V143" s="51">
        <f ca="1" t="shared" si="64"/>
        <v>0</v>
      </c>
      <c r="W143" s="51">
        <f ca="1" t="shared" si="64"/>
        <v>0</v>
      </c>
      <c r="X143" s="51">
        <f ca="1" t="shared" si="64"/>
        <v>0</v>
      </c>
      <c r="Y143" s="51">
        <f ca="1" t="shared" si="64"/>
        <v>0</v>
      </c>
      <c r="Z143" s="51">
        <f ca="1" t="shared" si="64"/>
        <v>0</v>
      </c>
      <c r="AA143" s="51">
        <f ca="1" t="shared" si="64"/>
        <v>0</v>
      </c>
      <c r="AB143" s="51">
        <f ca="1" t="shared" si="64"/>
        <v>0</v>
      </c>
      <c r="AC143" s="51">
        <f ca="1" t="shared" si="64"/>
        <v>0</v>
      </c>
      <c r="AD143" s="51">
        <f ca="1" t="shared" si="64"/>
        <v>0</v>
      </c>
      <c r="AE143" s="51">
        <f ca="1" t="shared" si="64"/>
        <v>0</v>
      </c>
      <c r="AF143" s="51">
        <f ca="1" t="shared" si="64"/>
        <v>0</v>
      </c>
      <c r="AG143" s="51">
        <f ca="1" t="shared" si="64"/>
        <v>0</v>
      </c>
      <c r="AH143" s="51">
        <f ca="1" t="shared" si="64"/>
        <v>2.992</v>
      </c>
      <c r="AI143" s="51">
        <f ca="1" t="shared" si="64"/>
        <v>14.959999999999999</v>
      </c>
      <c r="AJ143" s="51">
        <f ca="1" t="shared" si="63"/>
        <v>29.919999999999998</v>
      </c>
      <c r="AK143" s="51">
        <f ca="1" t="shared" si="63"/>
        <v>149.59999999999997</v>
      </c>
      <c r="AL143" s="51">
        <f ca="1" t="shared" si="63"/>
        <v>299.19999999999993</v>
      </c>
      <c r="AM143" s="51">
        <f ca="1" t="shared" si="63"/>
        <v>448.79999999999995</v>
      </c>
      <c r="AN143" s="51">
        <f ca="1" t="shared" si="63"/>
        <v>897.5999999999999</v>
      </c>
      <c r="AO143" s="51">
        <f ca="1" t="shared" si="63"/>
        <v>1436.1599999999999</v>
      </c>
      <c r="AP143" s="51">
        <f ca="1" t="shared" si="63"/>
        <v>2154.2399999999993</v>
      </c>
      <c r="AQ143" s="51">
        <f ca="1" t="shared" si="63"/>
        <v>3231.3599999999997</v>
      </c>
      <c r="AR143" s="51">
        <f ca="1" t="shared" si="63"/>
        <v>4039.2</v>
      </c>
      <c r="AS143" s="51">
        <f ca="1" t="shared" si="63"/>
        <v>4241.16</v>
      </c>
      <c r="AT143" s="51">
        <f ca="1" t="shared" si="63"/>
        <v>4453.217999999999</v>
      </c>
      <c r="AU143" s="51">
        <f ca="1" t="shared" si="63"/>
        <v>4675.8789</v>
      </c>
      <c r="AV143" s="51">
        <f ca="1" t="shared" si="63"/>
        <v>4909.672844999999</v>
      </c>
      <c r="AW143" s="51">
        <f ca="1" t="shared" si="63"/>
        <v>5155.15648725</v>
      </c>
      <c r="AX143" s="51">
        <f ca="1" t="shared" si="63"/>
        <v>5412.9143116125</v>
      </c>
      <c r="AY143" s="51">
        <f ca="1" t="shared" si="63"/>
        <v>5683.560027193125</v>
      </c>
    </row>
    <row r="144" spans="3:51" ht="12.75" outlineLevel="1">
      <c r="C144" s="50">
        <f t="shared" si="62"/>
        <v>28</v>
      </c>
      <c r="D144" s="51">
        <f>D93*Subscribers_Monthly</f>
        <v>0</v>
      </c>
      <c r="E144" s="51">
        <f ca="1" t="shared" si="65"/>
        <v>0</v>
      </c>
      <c r="F144" s="51">
        <f ca="1" t="shared" si="65"/>
        <v>0</v>
      </c>
      <c r="G144" s="51">
        <f ca="1" t="shared" si="65"/>
        <v>0</v>
      </c>
      <c r="H144" s="51">
        <f ca="1" t="shared" si="65"/>
        <v>0</v>
      </c>
      <c r="I144" s="51">
        <f ca="1" t="shared" si="65"/>
        <v>0</v>
      </c>
      <c r="J144" s="51">
        <f ca="1" t="shared" si="65"/>
        <v>0</v>
      </c>
      <c r="K144" s="51">
        <f ca="1" t="shared" si="65"/>
        <v>0</v>
      </c>
      <c r="L144" s="51">
        <f ca="1" t="shared" si="65"/>
        <v>0</v>
      </c>
      <c r="M144" s="51">
        <f ca="1" t="shared" si="65"/>
        <v>0</v>
      </c>
      <c r="N144" s="51">
        <f ca="1" t="shared" si="65"/>
        <v>0</v>
      </c>
      <c r="O144" s="51">
        <f ca="1" t="shared" si="65"/>
        <v>0</v>
      </c>
      <c r="P144" s="51">
        <f ca="1" t="shared" si="65"/>
        <v>0</v>
      </c>
      <c r="Q144" s="51">
        <f ca="1" t="shared" si="65"/>
        <v>0</v>
      </c>
      <c r="R144" s="51">
        <f ca="1" t="shared" si="65"/>
        <v>0</v>
      </c>
      <c r="S144" s="51">
        <f ca="1" t="shared" si="65"/>
        <v>0</v>
      </c>
      <c r="T144" s="51">
        <f ca="1" t="shared" si="64"/>
        <v>0</v>
      </c>
      <c r="U144" s="51">
        <f ca="1" t="shared" si="64"/>
        <v>0</v>
      </c>
      <c r="V144" s="51">
        <f ca="1" t="shared" si="64"/>
        <v>0</v>
      </c>
      <c r="W144" s="51">
        <f ca="1" t="shared" si="64"/>
        <v>0</v>
      </c>
      <c r="X144" s="51">
        <f ca="1" t="shared" si="64"/>
        <v>0</v>
      </c>
      <c r="Y144" s="51">
        <f ca="1" t="shared" si="64"/>
        <v>0</v>
      </c>
      <c r="Z144" s="51">
        <f ca="1" t="shared" si="64"/>
        <v>0</v>
      </c>
      <c r="AA144" s="51">
        <f ca="1" t="shared" si="64"/>
        <v>0</v>
      </c>
      <c r="AB144" s="51">
        <f ca="1" t="shared" si="64"/>
        <v>0</v>
      </c>
      <c r="AC144" s="51">
        <f ca="1" t="shared" si="64"/>
        <v>0</v>
      </c>
      <c r="AD144" s="51">
        <f ca="1" t="shared" si="64"/>
        <v>0</v>
      </c>
      <c r="AE144" s="51">
        <f ca="1" t="shared" si="64"/>
        <v>0</v>
      </c>
      <c r="AF144" s="51">
        <f ca="1" t="shared" si="64"/>
        <v>0</v>
      </c>
      <c r="AG144" s="51">
        <f ca="1" t="shared" si="64"/>
        <v>0</v>
      </c>
      <c r="AH144" s="51">
        <f ca="1" t="shared" si="64"/>
        <v>0</v>
      </c>
      <c r="AI144" s="51">
        <f ca="1" t="shared" si="64"/>
        <v>2.9749999999999996</v>
      </c>
      <c r="AJ144" s="51">
        <f ca="1" t="shared" si="63"/>
        <v>14.874999999999998</v>
      </c>
      <c r="AK144" s="51">
        <f ca="1" t="shared" si="63"/>
        <v>29.749999999999996</v>
      </c>
      <c r="AL144" s="51">
        <f ca="1" t="shared" si="63"/>
        <v>148.74999999999997</v>
      </c>
      <c r="AM144" s="51">
        <f ca="1" t="shared" si="63"/>
        <v>297.49999999999994</v>
      </c>
      <c r="AN144" s="51">
        <f ca="1" t="shared" si="63"/>
        <v>446.24999999999994</v>
      </c>
      <c r="AO144" s="51">
        <f ca="1" t="shared" si="63"/>
        <v>892.4999999999999</v>
      </c>
      <c r="AP144" s="51">
        <f ca="1" t="shared" si="63"/>
        <v>1427.9999999999998</v>
      </c>
      <c r="AQ144" s="51">
        <f ca="1" t="shared" si="63"/>
        <v>2141.9999999999995</v>
      </c>
      <c r="AR144" s="51">
        <f ca="1" t="shared" si="63"/>
        <v>3212.9999999999995</v>
      </c>
      <c r="AS144" s="51">
        <f ca="1" t="shared" si="63"/>
        <v>4016.2499999999995</v>
      </c>
      <c r="AT144" s="51">
        <f ca="1" t="shared" si="63"/>
        <v>4217.062499999999</v>
      </c>
      <c r="AU144" s="51">
        <f ca="1" t="shared" si="63"/>
        <v>4427.915624999999</v>
      </c>
      <c r="AV144" s="51">
        <f ca="1" t="shared" si="63"/>
        <v>4649.311406249999</v>
      </c>
      <c r="AW144" s="51">
        <f ca="1" t="shared" si="63"/>
        <v>4881.776976562499</v>
      </c>
      <c r="AX144" s="51">
        <f ca="1" t="shared" si="63"/>
        <v>5125.865825390624</v>
      </c>
      <c r="AY144" s="51">
        <f ca="1" t="shared" si="63"/>
        <v>5382.159116660156</v>
      </c>
    </row>
    <row r="145" spans="3:51" ht="12.75" outlineLevel="1">
      <c r="C145" s="50">
        <f t="shared" si="62"/>
        <v>29</v>
      </c>
      <c r="D145" s="51">
        <f>D94*Subscribers_Monthly</f>
        <v>0</v>
      </c>
      <c r="E145" s="51">
        <f ca="1" t="shared" si="65"/>
        <v>0</v>
      </c>
      <c r="F145" s="51">
        <f ca="1" t="shared" si="65"/>
        <v>0</v>
      </c>
      <c r="G145" s="51">
        <f ca="1" t="shared" si="65"/>
        <v>0</v>
      </c>
      <c r="H145" s="51">
        <f ca="1" t="shared" si="65"/>
        <v>0</v>
      </c>
      <c r="I145" s="51">
        <f ca="1" t="shared" si="65"/>
        <v>0</v>
      </c>
      <c r="J145" s="51">
        <f ca="1" t="shared" si="65"/>
        <v>0</v>
      </c>
      <c r="K145" s="51">
        <f ca="1" t="shared" si="65"/>
        <v>0</v>
      </c>
      <c r="L145" s="51">
        <f ca="1" t="shared" si="65"/>
        <v>0</v>
      </c>
      <c r="M145" s="51">
        <f ca="1" t="shared" si="65"/>
        <v>0</v>
      </c>
      <c r="N145" s="51">
        <f ca="1" t="shared" si="65"/>
        <v>0</v>
      </c>
      <c r="O145" s="51">
        <f ca="1" t="shared" si="65"/>
        <v>0</v>
      </c>
      <c r="P145" s="51">
        <f ca="1" t="shared" si="65"/>
        <v>0</v>
      </c>
      <c r="Q145" s="51">
        <f ca="1" t="shared" si="65"/>
        <v>0</v>
      </c>
      <c r="R145" s="51">
        <f ca="1" t="shared" si="65"/>
        <v>0</v>
      </c>
      <c r="S145" s="51">
        <f ca="1" t="shared" si="65"/>
        <v>0</v>
      </c>
      <c r="T145" s="51">
        <f ca="1" t="shared" si="64"/>
        <v>0</v>
      </c>
      <c r="U145" s="51">
        <f ca="1" t="shared" si="64"/>
        <v>0</v>
      </c>
      <c r="V145" s="51">
        <f ca="1" t="shared" si="64"/>
        <v>0</v>
      </c>
      <c r="W145" s="51">
        <f ca="1" t="shared" si="64"/>
        <v>0</v>
      </c>
      <c r="X145" s="51">
        <f ca="1" t="shared" si="64"/>
        <v>0</v>
      </c>
      <c r="Y145" s="51">
        <f ca="1" t="shared" si="64"/>
        <v>0</v>
      </c>
      <c r="Z145" s="51">
        <f ca="1" t="shared" si="64"/>
        <v>0</v>
      </c>
      <c r="AA145" s="51">
        <f ca="1" t="shared" si="64"/>
        <v>0</v>
      </c>
      <c r="AB145" s="51">
        <f ca="1" t="shared" si="64"/>
        <v>0</v>
      </c>
      <c r="AC145" s="51">
        <f ca="1" t="shared" si="64"/>
        <v>0</v>
      </c>
      <c r="AD145" s="51">
        <f ca="1" t="shared" si="64"/>
        <v>0</v>
      </c>
      <c r="AE145" s="51">
        <f ca="1" t="shared" si="64"/>
        <v>0</v>
      </c>
      <c r="AF145" s="51">
        <f ca="1" t="shared" si="64"/>
        <v>0</v>
      </c>
      <c r="AG145" s="51">
        <f ca="1" t="shared" si="64"/>
        <v>0</v>
      </c>
      <c r="AH145" s="51">
        <f ca="1" t="shared" si="64"/>
        <v>0</v>
      </c>
      <c r="AI145" s="51">
        <f ca="1" t="shared" si="64"/>
        <v>0</v>
      </c>
      <c r="AJ145" s="51">
        <f ca="1" t="shared" si="63"/>
        <v>2.9579999999999993</v>
      </c>
      <c r="AK145" s="51">
        <f ca="1" t="shared" si="63"/>
        <v>14.79</v>
      </c>
      <c r="AL145" s="51">
        <f ca="1" t="shared" si="63"/>
        <v>29.58</v>
      </c>
      <c r="AM145" s="51">
        <f ca="1" t="shared" si="63"/>
        <v>147.89999999999998</v>
      </c>
      <c r="AN145" s="51">
        <f ca="1" t="shared" si="63"/>
        <v>295.79999999999995</v>
      </c>
      <c r="AO145" s="51">
        <f ca="1" t="shared" si="63"/>
        <v>443.69999999999993</v>
      </c>
      <c r="AP145" s="51">
        <f ca="1" t="shared" si="63"/>
        <v>887.3999999999999</v>
      </c>
      <c r="AQ145" s="51">
        <f ca="1" t="shared" si="63"/>
        <v>1419.8399999999997</v>
      </c>
      <c r="AR145" s="51">
        <f ca="1" t="shared" si="63"/>
        <v>2129.7599999999993</v>
      </c>
      <c r="AS145" s="51">
        <f ca="1" t="shared" si="63"/>
        <v>3194.6399999999994</v>
      </c>
      <c r="AT145" s="51">
        <f ca="1" t="shared" si="63"/>
        <v>3993.2999999999997</v>
      </c>
      <c r="AU145" s="51">
        <f ca="1" t="shared" si="63"/>
        <v>4192.964999999999</v>
      </c>
      <c r="AV145" s="51">
        <f ca="1" t="shared" si="63"/>
        <v>4402.613249999999</v>
      </c>
      <c r="AW145" s="51">
        <f ca="1" t="shared" si="63"/>
        <v>4622.743912499999</v>
      </c>
      <c r="AX145" s="51">
        <f ca="1" t="shared" si="63"/>
        <v>4853.881108125</v>
      </c>
      <c r="AY145" s="51">
        <f ca="1" t="shared" si="63"/>
        <v>5096.57516353125</v>
      </c>
    </row>
    <row r="146" spans="3:51" ht="12.75" outlineLevel="1">
      <c r="C146" s="50">
        <f t="shared" si="62"/>
        <v>30</v>
      </c>
      <c r="D146" s="51">
        <f>D95*Subscribers_Monthly</f>
        <v>0</v>
      </c>
      <c r="E146" s="51">
        <f ca="1" t="shared" si="65"/>
        <v>0</v>
      </c>
      <c r="F146" s="51">
        <f ca="1" t="shared" si="65"/>
        <v>0</v>
      </c>
      <c r="G146" s="51">
        <f ca="1" t="shared" si="65"/>
        <v>0</v>
      </c>
      <c r="H146" s="51">
        <f ca="1" t="shared" si="65"/>
        <v>0</v>
      </c>
      <c r="I146" s="51">
        <f ca="1" t="shared" si="65"/>
        <v>0</v>
      </c>
      <c r="J146" s="51">
        <f ca="1" t="shared" si="65"/>
        <v>0</v>
      </c>
      <c r="K146" s="51">
        <f ca="1" t="shared" si="65"/>
        <v>0</v>
      </c>
      <c r="L146" s="51">
        <f ca="1" t="shared" si="65"/>
        <v>0</v>
      </c>
      <c r="M146" s="51">
        <f ca="1" t="shared" si="65"/>
        <v>0</v>
      </c>
      <c r="N146" s="51">
        <f ca="1" t="shared" si="65"/>
        <v>0</v>
      </c>
      <c r="O146" s="51">
        <f ca="1" t="shared" si="65"/>
        <v>0</v>
      </c>
      <c r="P146" s="51">
        <f ca="1" t="shared" si="65"/>
        <v>0</v>
      </c>
      <c r="Q146" s="51">
        <f ca="1" t="shared" si="65"/>
        <v>0</v>
      </c>
      <c r="R146" s="51">
        <f ca="1" t="shared" si="65"/>
        <v>0</v>
      </c>
      <c r="S146" s="51">
        <f ca="1" t="shared" si="65"/>
        <v>0</v>
      </c>
      <c r="T146" s="51">
        <f ca="1" t="shared" si="64"/>
        <v>0</v>
      </c>
      <c r="U146" s="51">
        <f ca="1" t="shared" si="64"/>
        <v>0</v>
      </c>
      <c r="V146" s="51">
        <f ca="1" t="shared" si="64"/>
        <v>0</v>
      </c>
      <c r="W146" s="51">
        <f ca="1" t="shared" si="64"/>
        <v>0</v>
      </c>
      <c r="X146" s="51">
        <f ca="1" t="shared" si="64"/>
        <v>0</v>
      </c>
      <c r="Y146" s="51">
        <f ca="1" t="shared" si="64"/>
        <v>0</v>
      </c>
      <c r="Z146" s="51">
        <f ca="1" t="shared" si="64"/>
        <v>0</v>
      </c>
      <c r="AA146" s="51">
        <f ca="1" t="shared" si="64"/>
        <v>0</v>
      </c>
      <c r="AB146" s="51">
        <f ca="1" t="shared" si="64"/>
        <v>0</v>
      </c>
      <c r="AC146" s="51">
        <f ca="1" t="shared" si="64"/>
        <v>0</v>
      </c>
      <c r="AD146" s="51">
        <f ca="1" t="shared" si="64"/>
        <v>0</v>
      </c>
      <c r="AE146" s="51">
        <f ca="1" t="shared" si="64"/>
        <v>0</v>
      </c>
      <c r="AF146" s="51">
        <f ca="1" t="shared" si="64"/>
        <v>0</v>
      </c>
      <c r="AG146" s="51">
        <f ca="1" t="shared" si="64"/>
        <v>0</v>
      </c>
      <c r="AH146" s="51">
        <f ca="1" t="shared" si="64"/>
        <v>0</v>
      </c>
      <c r="AI146" s="51">
        <f ca="1" t="shared" si="64"/>
        <v>0</v>
      </c>
      <c r="AJ146" s="51">
        <f ca="1" t="shared" si="63"/>
        <v>0</v>
      </c>
      <c r="AK146" s="51">
        <f ca="1" t="shared" si="63"/>
        <v>2.941</v>
      </c>
      <c r="AL146" s="51">
        <f ca="1" t="shared" si="63"/>
        <v>14.704999999999998</v>
      </c>
      <c r="AM146" s="51">
        <f ca="1" t="shared" si="63"/>
        <v>29.409999999999997</v>
      </c>
      <c r="AN146" s="51">
        <f ca="1" t="shared" si="63"/>
        <v>147.04999999999998</v>
      </c>
      <c r="AO146" s="51">
        <f ca="1" t="shared" si="63"/>
        <v>294.09999999999997</v>
      </c>
      <c r="AP146" s="51">
        <f ca="1" t="shared" si="63"/>
        <v>441.15</v>
      </c>
      <c r="AQ146" s="51">
        <f ca="1" t="shared" si="63"/>
        <v>882.3</v>
      </c>
      <c r="AR146" s="51">
        <f ca="1" t="shared" si="63"/>
        <v>1411.6799999999998</v>
      </c>
      <c r="AS146" s="51">
        <f ca="1" t="shared" si="63"/>
        <v>2117.5199999999995</v>
      </c>
      <c r="AT146" s="51">
        <f ca="1" t="shared" si="63"/>
        <v>3176.2799999999997</v>
      </c>
      <c r="AU146" s="51">
        <f ca="1" t="shared" si="63"/>
        <v>3970.349999999999</v>
      </c>
      <c r="AV146" s="51">
        <f ca="1" t="shared" si="63"/>
        <v>4168.867499999999</v>
      </c>
      <c r="AW146" s="51">
        <f ca="1" t="shared" si="63"/>
        <v>4377.310874999999</v>
      </c>
      <c r="AX146" s="51">
        <f ca="1" t="shared" si="63"/>
        <v>4596.176418749999</v>
      </c>
      <c r="AY146" s="51">
        <f ca="1" t="shared" si="63"/>
        <v>4825.985239687499</v>
      </c>
    </row>
    <row r="147" spans="3:51" ht="12.75" outlineLevel="1">
      <c r="C147" s="50">
        <f t="shared" si="62"/>
        <v>31</v>
      </c>
      <c r="D147" s="51">
        <f>D96*Subscribers_Monthly</f>
        <v>0</v>
      </c>
      <c r="E147" s="51">
        <f ca="1" t="shared" si="65"/>
        <v>0</v>
      </c>
      <c r="F147" s="51">
        <f ca="1" t="shared" si="65"/>
        <v>0</v>
      </c>
      <c r="G147" s="51">
        <f ca="1" t="shared" si="65"/>
        <v>0</v>
      </c>
      <c r="H147" s="51">
        <f ca="1" t="shared" si="65"/>
        <v>0</v>
      </c>
      <c r="I147" s="51">
        <f ca="1" t="shared" si="65"/>
        <v>0</v>
      </c>
      <c r="J147" s="51">
        <f ca="1" t="shared" si="65"/>
        <v>0</v>
      </c>
      <c r="K147" s="51">
        <f ca="1" t="shared" si="65"/>
        <v>0</v>
      </c>
      <c r="L147" s="51">
        <f ca="1" t="shared" si="65"/>
        <v>0</v>
      </c>
      <c r="M147" s="51">
        <f ca="1" t="shared" si="65"/>
        <v>0</v>
      </c>
      <c r="N147" s="51">
        <f ca="1" t="shared" si="65"/>
        <v>0</v>
      </c>
      <c r="O147" s="51">
        <f ca="1" t="shared" si="65"/>
        <v>0</v>
      </c>
      <c r="P147" s="51">
        <f ca="1" t="shared" si="65"/>
        <v>0</v>
      </c>
      <c r="Q147" s="51">
        <f ca="1" t="shared" si="65"/>
        <v>0</v>
      </c>
      <c r="R147" s="51">
        <f ca="1" t="shared" si="65"/>
        <v>0</v>
      </c>
      <c r="S147" s="51">
        <f ca="1" t="shared" si="65"/>
        <v>0</v>
      </c>
      <c r="T147" s="51">
        <f ca="1" t="shared" si="64"/>
        <v>0</v>
      </c>
      <c r="U147" s="51">
        <f ca="1" t="shared" si="64"/>
        <v>0</v>
      </c>
      <c r="V147" s="51">
        <f ca="1" t="shared" si="64"/>
        <v>0</v>
      </c>
      <c r="W147" s="51">
        <f ca="1" t="shared" si="64"/>
        <v>0</v>
      </c>
      <c r="X147" s="51">
        <f ca="1" t="shared" si="64"/>
        <v>0</v>
      </c>
      <c r="Y147" s="51">
        <f ca="1" t="shared" si="64"/>
        <v>0</v>
      </c>
      <c r="Z147" s="51">
        <f ca="1" t="shared" si="64"/>
        <v>0</v>
      </c>
      <c r="AA147" s="51">
        <f ca="1" t="shared" si="64"/>
        <v>0</v>
      </c>
      <c r="AB147" s="51">
        <f ca="1" t="shared" si="64"/>
        <v>0</v>
      </c>
      <c r="AC147" s="51">
        <f ca="1" t="shared" si="64"/>
        <v>0</v>
      </c>
      <c r="AD147" s="51">
        <f ca="1" t="shared" si="64"/>
        <v>0</v>
      </c>
      <c r="AE147" s="51">
        <f ca="1" t="shared" si="64"/>
        <v>0</v>
      </c>
      <c r="AF147" s="51">
        <f ca="1" t="shared" si="64"/>
        <v>0</v>
      </c>
      <c r="AG147" s="51">
        <f ca="1" t="shared" si="64"/>
        <v>0</v>
      </c>
      <c r="AH147" s="51">
        <f ca="1" t="shared" si="64"/>
        <v>0</v>
      </c>
      <c r="AI147" s="51">
        <f ca="1" t="shared" si="64"/>
        <v>0</v>
      </c>
      <c r="AJ147" s="51">
        <f ca="1" t="shared" si="63"/>
        <v>0</v>
      </c>
      <c r="AK147" s="51">
        <f ca="1" t="shared" si="63"/>
        <v>0</v>
      </c>
      <c r="AL147" s="51">
        <f ca="1" t="shared" si="63"/>
        <v>2.906999999999999</v>
      </c>
      <c r="AM147" s="51">
        <f ca="1" t="shared" si="63"/>
        <v>14.534999999999998</v>
      </c>
      <c r="AN147" s="51">
        <f ca="1" t="shared" si="63"/>
        <v>29.069999999999997</v>
      </c>
      <c r="AO147" s="51">
        <f ca="1" t="shared" si="63"/>
        <v>145.34999999999997</v>
      </c>
      <c r="AP147" s="51">
        <f ca="1" t="shared" si="63"/>
        <v>290.69999999999993</v>
      </c>
      <c r="AQ147" s="51">
        <f ca="1" t="shared" si="63"/>
        <v>436.04999999999995</v>
      </c>
      <c r="AR147" s="51">
        <f ca="1" t="shared" si="63"/>
        <v>872.0999999999999</v>
      </c>
      <c r="AS147" s="51">
        <f ca="1" t="shared" si="63"/>
        <v>1395.36</v>
      </c>
      <c r="AT147" s="51">
        <f ca="1" t="shared" si="63"/>
        <v>2093.0399999999995</v>
      </c>
      <c r="AU147" s="51">
        <f ca="1" t="shared" si="63"/>
        <v>3139.5599999999995</v>
      </c>
      <c r="AV147" s="51">
        <f ca="1" t="shared" si="63"/>
        <v>3924.449999999999</v>
      </c>
      <c r="AW147" s="51">
        <f ca="1" t="shared" si="63"/>
        <v>4120.672499999999</v>
      </c>
      <c r="AX147" s="51">
        <f ca="1" t="shared" si="63"/>
        <v>4326.706125</v>
      </c>
      <c r="AY147" s="51">
        <f ca="1" t="shared" si="63"/>
        <v>4543.041431249999</v>
      </c>
    </row>
    <row r="148" spans="3:51" ht="12.75" outlineLevel="1">
      <c r="C148" s="50">
        <f t="shared" si="62"/>
        <v>32</v>
      </c>
      <c r="D148" s="51">
        <f>D97*Subscribers_Monthly</f>
        <v>0</v>
      </c>
      <c r="E148" s="51">
        <f ca="1" t="shared" si="65"/>
        <v>0</v>
      </c>
      <c r="F148" s="51">
        <f ca="1" t="shared" si="65"/>
        <v>0</v>
      </c>
      <c r="G148" s="51">
        <f ca="1" t="shared" si="65"/>
        <v>0</v>
      </c>
      <c r="H148" s="51">
        <f ca="1" t="shared" si="65"/>
        <v>0</v>
      </c>
      <c r="I148" s="51">
        <f ca="1" t="shared" si="65"/>
        <v>0</v>
      </c>
      <c r="J148" s="51">
        <f ca="1" t="shared" si="65"/>
        <v>0</v>
      </c>
      <c r="K148" s="51">
        <f ca="1" t="shared" si="65"/>
        <v>0</v>
      </c>
      <c r="L148" s="51">
        <f ca="1" t="shared" si="65"/>
        <v>0</v>
      </c>
      <c r="M148" s="51">
        <f ca="1" t="shared" si="65"/>
        <v>0</v>
      </c>
      <c r="N148" s="51">
        <f ca="1" t="shared" si="65"/>
        <v>0</v>
      </c>
      <c r="O148" s="51">
        <f ca="1" t="shared" si="65"/>
        <v>0</v>
      </c>
      <c r="P148" s="51">
        <f ca="1" t="shared" si="65"/>
        <v>0</v>
      </c>
      <c r="Q148" s="51">
        <f ca="1" t="shared" si="65"/>
        <v>0</v>
      </c>
      <c r="R148" s="51">
        <f ca="1" t="shared" si="65"/>
        <v>0</v>
      </c>
      <c r="S148" s="51">
        <f ca="1" t="shared" si="65"/>
        <v>0</v>
      </c>
      <c r="T148" s="51">
        <f ca="1" t="shared" si="64"/>
        <v>0</v>
      </c>
      <c r="U148" s="51">
        <f ca="1" t="shared" si="64"/>
        <v>0</v>
      </c>
      <c r="V148" s="51">
        <f ca="1" t="shared" si="64"/>
        <v>0</v>
      </c>
      <c r="W148" s="51">
        <f ca="1" t="shared" si="64"/>
        <v>0</v>
      </c>
      <c r="X148" s="51">
        <f ca="1" t="shared" si="64"/>
        <v>0</v>
      </c>
      <c r="Y148" s="51">
        <f ca="1" t="shared" si="64"/>
        <v>0</v>
      </c>
      <c r="Z148" s="51">
        <f ca="1" t="shared" si="64"/>
        <v>0</v>
      </c>
      <c r="AA148" s="51">
        <f ca="1" t="shared" si="64"/>
        <v>0</v>
      </c>
      <c r="AB148" s="51">
        <f ca="1" t="shared" si="64"/>
        <v>0</v>
      </c>
      <c r="AC148" s="51">
        <f ca="1" t="shared" si="64"/>
        <v>0</v>
      </c>
      <c r="AD148" s="51">
        <f ca="1" t="shared" si="64"/>
        <v>0</v>
      </c>
      <c r="AE148" s="51">
        <f ca="1" t="shared" si="64"/>
        <v>0</v>
      </c>
      <c r="AF148" s="51">
        <f ca="1" t="shared" si="64"/>
        <v>0</v>
      </c>
      <c r="AG148" s="51">
        <f ca="1" t="shared" si="64"/>
        <v>0</v>
      </c>
      <c r="AH148" s="51">
        <f ca="1" t="shared" si="64"/>
        <v>0</v>
      </c>
      <c r="AI148" s="51">
        <f aca="true" ca="1" t="shared" si="66" ref="AI148:AX163">IF(ISNUMBER(OFFSET(AI$10,0,-$C148)*VLOOKUP($C148,ChurnTable,3,0)*VLOOKUP($C148,ConversionTable,2,0)),OFFSET(AI$10,0,-$C148)*VLOOKUP($C148,ChurnTable,3,0)*VLOOKUP($C148,ConversionTable,2,0))*1</f>
        <v>0</v>
      </c>
      <c r="AJ148" s="51">
        <f ca="1" t="shared" si="66"/>
        <v>0</v>
      </c>
      <c r="AK148" s="51">
        <f ca="1" t="shared" si="66"/>
        <v>0</v>
      </c>
      <c r="AL148" s="51">
        <f ca="1" t="shared" si="66"/>
        <v>0</v>
      </c>
      <c r="AM148" s="51">
        <f ca="1" t="shared" si="66"/>
        <v>2.8729999999999993</v>
      </c>
      <c r="AN148" s="51">
        <f ca="1" t="shared" si="66"/>
        <v>14.364999999999997</v>
      </c>
      <c r="AO148" s="51">
        <f ca="1" t="shared" si="66"/>
        <v>28.729999999999993</v>
      </c>
      <c r="AP148" s="51">
        <f ca="1" t="shared" si="66"/>
        <v>143.64999999999998</v>
      </c>
      <c r="AQ148" s="51">
        <f ca="1" t="shared" si="66"/>
        <v>287.29999999999995</v>
      </c>
      <c r="AR148" s="51">
        <f ca="1" t="shared" si="66"/>
        <v>430.94999999999993</v>
      </c>
      <c r="AS148" s="51">
        <f ca="1" t="shared" si="66"/>
        <v>861.8999999999999</v>
      </c>
      <c r="AT148" s="51">
        <f ca="1" t="shared" si="66"/>
        <v>1379.0399999999997</v>
      </c>
      <c r="AU148" s="51">
        <f ca="1" t="shared" si="66"/>
        <v>2068.5599999999995</v>
      </c>
      <c r="AV148" s="51">
        <f ca="1" t="shared" si="66"/>
        <v>3102.8399999999997</v>
      </c>
      <c r="AW148" s="51">
        <f ca="1" t="shared" si="66"/>
        <v>3878.549999999999</v>
      </c>
      <c r="AX148" s="51">
        <f ca="1" t="shared" si="66"/>
        <v>4072.477499999999</v>
      </c>
      <c r="AY148" s="51">
        <f ca="1">IF(ISNUMBER(OFFSET(AY$10,0,-$C148)*VLOOKUP($C148,ChurnTable,3,0)*VLOOKUP($C148,ConversionTable,2,0)),OFFSET(AY$10,0,-$C148)*VLOOKUP($C148,ChurnTable,3,0)*VLOOKUP($C148,ConversionTable,2,0))*1</f>
        <v>4276.101374999999</v>
      </c>
    </row>
    <row r="149" spans="3:51" ht="12.75" outlineLevel="1">
      <c r="C149" s="50">
        <f t="shared" si="62"/>
        <v>33</v>
      </c>
      <c r="D149" s="51">
        <f>D98*Subscribers_Monthly</f>
        <v>0</v>
      </c>
      <c r="E149" s="51">
        <f ca="1" t="shared" si="65"/>
        <v>0</v>
      </c>
      <c r="F149" s="51">
        <f ca="1" t="shared" si="65"/>
        <v>0</v>
      </c>
      <c r="G149" s="51">
        <f ca="1" t="shared" si="65"/>
        <v>0</v>
      </c>
      <c r="H149" s="51">
        <f ca="1" t="shared" si="65"/>
        <v>0</v>
      </c>
      <c r="I149" s="51">
        <f ca="1" t="shared" si="65"/>
        <v>0</v>
      </c>
      <c r="J149" s="51">
        <f ca="1" t="shared" si="65"/>
        <v>0</v>
      </c>
      <c r="K149" s="51">
        <f ca="1" t="shared" si="65"/>
        <v>0</v>
      </c>
      <c r="L149" s="51">
        <f ca="1" t="shared" si="65"/>
        <v>0</v>
      </c>
      <c r="M149" s="51">
        <f ca="1" t="shared" si="65"/>
        <v>0</v>
      </c>
      <c r="N149" s="51">
        <f ca="1" t="shared" si="65"/>
        <v>0</v>
      </c>
      <c r="O149" s="51">
        <f ca="1" t="shared" si="65"/>
        <v>0</v>
      </c>
      <c r="P149" s="51">
        <f ca="1" t="shared" si="65"/>
        <v>0</v>
      </c>
      <c r="Q149" s="51">
        <f ca="1" t="shared" si="65"/>
        <v>0</v>
      </c>
      <c r="R149" s="51">
        <f ca="1" t="shared" si="65"/>
        <v>0</v>
      </c>
      <c r="S149" s="51">
        <f aca="true" ca="1" t="shared" si="67" ref="S149:AH164">IF(ISNUMBER(OFFSET(S$10,0,-$C149)*VLOOKUP($C149,ChurnTable,3,0)*VLOOKUP($C149,ConversionTable,2,0)),OFFSET(S$10,0,-$C149)*VLOOKUP($C149,ChurnTable,3,0)*VLOOKUP($C149,ConversionTable,2,0))*1</f>
        <v>0</v>
      </c>
      <c r="T149" s="51">
        <f ca="1" t="shared" si="67"/>
        <v>0</v>
      </c>
      <c r="U149" s="51">
        <f ca="1" t="shared" si="67"/>
        <v>0</v>
      </c>
      <c r="V149" s="51">
        <f ca="1" t="shared" si="67"/>
        <v>0</v>
      </c>
      <c r="W149" s="51">
        <f ca="1" t="shared" si="67"/>
        <v>0</v>
      </c>
      <c r="X149" s="51">
        <f ca="1" t="shared" si="67"/>
        <v>0</v>
      </c>
      <c r="Y149" s="51">
        <f ca="1" t="shared" si="67"/>
        <v>0</v>
      </c>
      <c r="Z149" s="51">
        <f ca="1" t="shared" si="67"/>
        <v>0</v>
      </c>
      <c r="AA149" s="51">
        <f ca="1" t="shared" si="67"/>
        <v>0</v>
      </c>
      <c r="AB149" s="51">
        <f ca="1" t="shared" si="67"/>
        <v>0</v>
      </c>
      <c r="AC149" s="51">
        <f ca="1" t="shared" si="67"/>
        <v>0</v>
      </c>
      <c r="AD149" s="51">
        <f ca="1" t="shared" si="67"/>
        <v>0</v>
      </c>
      <c r="AE149" s="51">
        <f ca="1" t="shared" si="67"/>
        <v>0</v>
      </c>
      <c r="AF149" s="51">
        <f ca="1" t="shared" si="67"/>
        <v>0</v>
      </c>
      <c r="AG149" s="51">
        <f ca="1" t="shared" si="67"/>
        <v>0</v>
      </c>
      <c r="AH149" s="51">
        <f ca="1" t="shared" si="67"/>
        <v>0</v>
      </c>
      <c r="AI149" s="51">
        <f ca="1" t="shared" si="66"/>
        <v>0</v>
      </c>
      <c r="AJ149" s="51">
        <f ca="1" t="shared" si="66"/>
        <v>0</v>
      </c>
      <c r="AK149" s="51">
        <f ca="1" t="shared" si="66"/>
        <v>0</v>
      </c>
      <c r="AL149" s="51">
        <f ca="1" t="shared" si="66"/>
        <v>0</v>
      </c>
      <c r="AM149" s="51">
        <f ca="1" t="shared" si="66"/>
        <v>0</v>
      </c>
      <c r="AN149" s="51">
        <f ca="1" t="shared" si="66"/>
        <v>2.8389999999999995</v>
      </c>
      <c r="AO149" s="51">
        <f ca="1" t="shared" si="66"/>
        <v>14.194999999999997</v>
      </c>
      <c r="AP149" s="51">
        <f ca="1" t="shared" si="66"/>
        <v>28.389999999999993</v>
      </c>
      <c r="AQ149" s="51">
        <f ca="1" t="shared" si="66"/>
        <v>141.94999999999996</v>
      </c>
      <c r="AR149" s="51">
        <f ca="1" t="shared" si="66"/>
        <v>283.8999999999999</v>
      </c>
      <c r="AS149" s="51">
        <f ca="1" t="shared" si="66"/>
        <v>425.84999999999985</v>
      </c>
      <c r="AT149" s="51">
        <f ca="1" t="shared" si="66"/>
        <v>851.6999999999997</v>
      </c>
      <c r="AU149" s="51">
        <f ca="1" t="shared" si="66"/>
        <v>1362.7199999999998</v>
      </c>
      <c r="AV149" s="51">
        <f ca="1" t="shared" si="66"/>
        <v>2044.0799999999995</v>
      </c>
      <c r="AW149" s="51">
        <f ca="1" t="shared" si="66"/>
        <v>3066.1199999999994</v>
      </c>
      <c r="AX149" s="51">
        <f ca="1" t="shared" si="66"/>
        <v>3832.649999999999</v>
      </c>
      <c r="AY149" s="51">
        <f ca="1">IF(ISNUMBER(OFFSET(AY$10,0,-$C149)*VLOOKUP($C149,ChurnTable,3,0)*VLOOKUP($C149,ConversionTable,2,0)),OFFSET(AY$10,0,-$C149)*VLOOKUP($C149,ChurnTable,3,0)*VLOOKUP($C149,ConversionTable,2,0))*1</f>
        <v>4024.282499999999</v>
      </c>
    </row>
    <row r="150" spans="3:51" ht="12.75" outlineLevel="1">
      <c r="C150" s="50">
        <f t="shared" si="62"/>
        <v>34</v>
      </c>
      <c r="D150" s="51">
        <f>D99*Subscribers_Monthly</f>
        <v>0</v>
      </c>
      <c r="E150" s="51">
        <f aca="true" ca="1" t="shared" si="68" ref="D150:S165">IF(ISNUMBER(OFFSET(E$10,0,-$C150)*VLOOKUP($C150,ChurnTable,3,0)*VLOOKUP($C150,ConversionTable,2,0)),OFFSET(E$10,0,-$C150)*VLOOKUP($C150,ChurnTable,3,0)*VLOOKUP($C150,ConversionTable,2,0))*1</f>
        <v>0</v>
      </c>
      <c r="F150" s="51">
        <f ca="1" t="shared" si="68"/>
        <v>0</v>
      </c>
      <c r="G150" s="51">
        <f ca="1" t="shared" si="68"/>
        <v>0</v>
      </c>
      <c r="H150" s="51">
        <f ca="1" t="shared" si="68"/>
        <v>0</v>
      </c>
      <c r="I150" s="51">
        <f ca="1" t="shared" si="68"/>
        <v>0</v>
      </c>
      <c r="J150" s="51">
        <f ca="1" t="shared" si="68"/>
        <v>0</v>
      </c>
      <c r="K150" s="51">
        <f ca="1" t="shared" si="68"/>
        <v>0</v>
      </c>
      <c r="L150" s="51">
        <f ca="1" t="shared" si="68"/>
        <v>0</v>
      </c>
      <c r="M150" s="51">
        <f ca="1" t="shared" si="68"/>
        <v>0</v>
      </c>
      <c r="N150" s="51">
        <f ca="1" t="shared" si="68"/>
        <v>0</v>
      </c>
      <c r="O150" s="51">
        <f ca="1" t="shared" si="68"/>
        <v>0</v>
      </c>
      <c r="P150" s="51">
        <f ca="1" t="shared" si="68"/>
        <v>0</v>
      </c>
      <c r="Q150" s="51">
        <f ca="1" t="shared" si="68"/>
        <v>0</v>
      </c>
      <c r="R150" s="51">
        <f ca="1" t="shared" si="68"/>
        <v>0</v>
      </c>
      <c r="S150" s="51">
        <f ca="1" t="shared" si="68"/>
        <v>0</v>
      </c>
      <c r="T150" s="51">
        <f ca="1" t="shared" si="67"/>
        <v>0</v>
      </c>
      <c r="U150" s="51">
        <f ca="1" t="shared" si="67"/>
        <v>0</v>
      </c>
      <c r="V150" s="51">
        <f ca="1" t="shared" si="67"/>
        <v>0</v>
      </c>
      <c r="W150" s="51">
        <f ca="1" t="shared" si="67"/>
        <v>0</v>
      </c>
      <c r="X150" s="51">
        <f ca="1" t="shared" si="67"/>
        <v>0</v>
      </c>
      <c r="Y150" s="51">
        <f ca="1" t="shared" si="67"/>
        <v>0</v>
      </c>
      <c r="Z150" s="51">
        <f ca="1" t="shared" si="67"/>
        <v>0</v>
      </c>
      <c r="AA150" s="51">
        <f ca="1" t="shared" si="67"/>
        <v>0</v>
      </c>
      <c r="AB150" s="51">
        <f ca="1" t="shared" si="67"/>
        <v>0</v>
      </c>
      <c r="AC150" s="51">
        <f ca="1" t="shared" si="67"/>
        <v>0</v>
      </c>
      <c r="AD150" s="51">
        <f ca="1" t="shared" si="67"/>
        <v>0</v>
      </c>
      <c r="AE150" s="51">
        <f ca="1" t="shared" si="67"/>
        <v>0</v>
      </c>
      <c r="AF150" s="51">
        <f ca="1" t="shared" si="67"/>
        <v>0</v>
      </c>
      <c r="AG150" s="51">
        <f ca="1" t="shared" si="67"/>
        <v>0</v>
      </c>
      <c r="AH150" s="51">
        <f ca="1" t="shared" si="67"/>
        <v>0</v>
      </c>
      <c r="AI150" s="51">
        <f ca="1" t="shared" si="66"/>
        <v>0</v>
      </c>
      <c r="AJ150" s="51">
        <f ca="1" t="shared" si="66"/>
        <v>0</v>
      </c>
      <c r="AK150" s="51">
        <f ca="1" t="shared" si="66"/>
        <v>0</v>
      </c>
      <c r="AL150" s="51">
        <f ca="1" t="shared" si="66"/>
        <v>0</v>
      </c>
      <c r="AM150" s="51">
        <f ca="1" t="shared" si="66"/>
        <v>0</v>
      </c>
      <c r="AN150" s="51">
        <f ca="1" t="shared" si="66"/>
        <v>0</v>
      </c>
      <c r="AO150" s="51">
        <f ca="1" t="shared" si="66"/>
        <v>2.7879999999999994</v>
      </c>
      <c r="AP150" s="51">
        <f ca="1" t="shared" si="66"/>
        <v>13.939999999999996</v>
      </c>
      <c r="AQ150" s="51">
        <f ca="1" t="shared" si="66"/>
        <v>27.879999999999992</v>
      </c>
      <c r="AR150" s="51">
        <f ca="1">IF(ISNUMBER(OFFSET(AR$10,0,-$C150)*VLOOKUP($C150,ChurnTable,3,0)*VLOOKUP($C150,ConversionTable,2,0)),OFFSET(AR$10,0,-$C150)*VLOOKUP($C150,ChurnTable,3,0)*VLOOKUP($C150,ConversionTable,2,0))*1</f>
        <v>139.39999999999998</v>
      </c>
      <c r="AS150" s="51">
        <f ca="1">IF(ISNUMBER(OFFSET(AS$10,0,-$C150)*VLOOKUP($C150,ChurnTable,3,0)*VLOOKUP($C150,ConversionTable,2,0)),OFFSET(AS$10,0,-$C150)*VLOOKUP($C150,ChurnTable,3,0)*VLOOKUP($C150,ConversionTable,2,0))*1</f>
        <v>278.79999999999995</v>
      </c>
      <c r="AT150" s="51">
        <f ca="1">IF(ISNUMBER(OFFSET(AT$10,0,-$C150)*VLOOKUP($C150,ChurnTable,3,0)*VLOOKUP($C150,ConversionTable,2,0)),OFFSET(AT$10,0,-$C150)*VLOOKUP($C150,ChurnTable,3,0)*VLOOKUP($C150,ConversionTable,2,0))*1</f>
        <v>418.1999999999999</v>
      </c>
      <c r="AU150" s="51">
        <f ca="1">IF(ISNUMBER(OFFSET(AU$10,0,-$C150)*VLOOKUP($C150,ChurnTable,3,0)*VLOOKUP($C150,ConversionTable,2,0)),OFFSET(AU$10,0,-$C150)*VLOOKUP($C150,ChurnTable,3,0)*VLOOKUP($C150,ConversionTable,2,0))*1</f>
        <v>836.3999999999997</v>
      </c>
      <c r="AV150" s="51">
        <f ca="1">IF(ISNUMBER(OFFSET(AV$10,0,-$C150)*VLOOKUP($C150,ChurnTable,3,0)*VLOOKUP($C150,ConversionTable,2,0)),OFFSET(AV$10,0,-$C150)*VLOOKUP($C150,ChurnTable,3,0)*VLOOKUP($C150,ConversionTable,2,0))*1</f>
        <v>1338.2399999999996</v>
      </c>
      <c r="AW150" s="51">
        <f ca="1">IF(ISNUMBER(OFFSET(AW$10,0,-$C150)*VLOOKUP($C150,ChurnTable,3,0)*VLOOKUP($C150,ConversionTable,2,0)),OFFSET(AW$10,0,-$C150)*VLOOKUP($C150,ChurnTable,3,0)*VLOOKUP($C150,ConversionTable,2,0))*1</f>
        <v>2007.3599999999994</v>
      </c>
      <c r="AX150" s="51">
        <f ca="1">IF(ISNUMBER(OFFSET(AX$10,0,-$C150)*VLOOKUP($C150,ChurnTable,3,0)*VLOOKUP($C150,ConversionTable,2,0)),OFFSET(AX$10,0,-$C150)*VLOOKUP($C150,ChurnTable,3,0)*VLOOKUP($C150,ConversionTable,2,0))*1</f>
        <v>3011.0399999999995</v>
      </c>
      <c r="AY150" s="51">
        <f ca="1">IF(ISNUMBER(OFFSET(AY$10,0,-$C150)*VLOOKUP($C150,ChurnTable,3,0)*VLOOKUP($C150,ConversionTable,2,0)),OFFSET(AY$10,0,-$C150)*VLOOKUP($C150,ChurnTable,3,0)*VLOOKUP($C150,ConversionTable,2,0))*1</f>
        <v>3763.799999999999</v>
      </c>
    </row>
    <row r="151" spans="3:51" ht="12.75" outlineLevel="1">
      <c r="C151" s="50">
        <f t="shared" si="62"/>
        <v>35</v>
      </c>
      <c r="D151" s="51">
        <f>D100*Subscribers_Monthly</f>
        <v>0</v>
      </c>
      <c r="E151" s="51">
        <f ca="1" t="shared" si="68"/>
        <v>0</v>
      </c>
      <c r="F151" s="51">
        <f ca="1" t="shared" si="68"/>
        <v>0</v>
      </c>
      <c r="G151" s="51">
        <f ca="1" t="shared" si="68"/>
        <v>0</v>
      </c>
      <c r="H151" s="51">
        <f ca="1" t="shared" si="68"/>
        <v>0</v>
      </c>
      <c r="I151" s="51">
        <f ca="1" t="shared" si="68"/>
        <v>0</v>
      </c>
      <c r="J151" s="51">
        <f ca="1" t="shared" si="68"/>
        <v>0</v>
      </c>
      <c r="K151" s="51">
        <f ca="1" t="shared" si="68"/>
        <v>0</v>
      </c>
      <c r="L151" s="51">
        <f ca="1" t="shared" si="68"/>
        <v>0</v>
      </c>
      <c r="M151" s="51">
        <f ca="1" t="shared" si="68"/>
        <v>0</v>
      </c>
      <c r="N151" s="51">
        <f ca="1" t="shared" si="68"/>
        <v>0</v>
      </c>
      <c r="O151" s="51">
        <f ca="1" t="shared" si="68"/>
        <v>0</v>
      </c>
      <c r="P151" s="51">
        <f ca="1" t="shared" si="68"/>
        <v>0</v>
      </c>
      <c r="Q151" s="51">
        <f ca="1" t="shared" si="68"/>
        <v>0</v>
      </c>
      <c r="R151" s="51">
        <f ca="1" t="shared" si="68"/>
        <v>0</v>
      </c>
      <c r="S151" s="51">
        <f ca="1" t="shared" si="68"/>
        <v>0</v>
      </c>
      <c r="T151" s="51">
        <f ca="1" t="shared" si="67"/>
        <v>0</v>
      </c>
      <c r="U151" s="51">
        <f ca="1" t="shared" si="67"/>
        <v>0</v>
      </c>
      <c r="V151" s="51">
        <f ca="1" t="shared" si="67"/>
        <v>0</v>
      </c>
      <c r="W151" s="51">
        <f ca="1" t="shared" si="67"/>
        <v>0</v>
      </c>
      <c r="X151" s="51">
        <f ca="1" t="shared" si="67"/>
        <v>0</v>
      </c>
      <c r="Y151" s="51">
        <f ca="1" t="shared" si="67"/>
        <v>0</v>
      </c>
      <c r="Z151" s="51">
        <f ca="1" t="shared" si="67"/>
        <v>0</v>
      </c>
      <c r="AA151" s="51">
        <f ca="1" t="shared" si="67"/>
        <v>0</v>
      </c>
      <c r="AB151" s="51">
        <f ca="1" t="shared" si="67"/>
        <v>0</v>
      </c>
      <c r="AC151" s="51">
        <f ca="1" t="shared" si="67"/>
        <v>0</v>
      </c>
      <c r="AD151" s="51">
        <f ca="1" t="shared" si="67"/>
        <v>0</v>
      </c>
      <c r="AE151" s="51">
        <f ca="1" t="shared" si="67"/>
        <v>0</v>
      </c>
      <c r="AF151" s="51">
        <f ca="1" t="shared" si="67"/>
        <v>0</v>
      </c>
      <c r="AG151" s="51">
        <f ca="1" t="shared" si="67"/>
        <v>0</v>
      </c>
      <c r="AH151" s="51">
        <f ca="1" t="shared" si="67"/>
        <v>0</v>
      </c>
      <c r="AI151" s="51">
        <f ca="1" t="shared" si="66"/>
        <v>0</v>
      </c>
      <c r="AJ151" s="51">
        <f ca="1" t="shared" si="66"/>
        <v>0</v>
      </c>
      <c r="AK151" s="51">
        <f ca="1" t="shared" si="66"/>
        <v>0</v>
      </c>
      <c r="AL151" s="51">
        <f ca="1" t="shared" si="66"/>
        <v>0</v>
      </c>
      <c r="AM151" s="51">
        <f ca="1" t="shared" si="66"/>
        <v>0</v>
      </c>
      <c r="AN151" s="51">
        <f ca="1" t="shared" si="66"/>
        <v>0</v>
      </c>
      <c r="AO151" s="51">
        <f ca="1" t="shared" si="66"/>
        <v>0</v>
      </c>
      <c r="AP151" s="51">
        <f ca="1" t="shared" si="66"/>
        <v>2.736999999999999</v>
      </c>
      <c r="AQ151" s="51">
        <f ca="1" t="shared" si="66"/>
        <v>13.684999999999997</v>
      </c>
      <c r="AR151" s="51">
        <f ca="1">IF(ISNUMBER(OFFSET(AR$10,0,-$C151)*VLOOKUP($C151,ChurnTable,3,0)*VLOOKUP($C151,ConversionTable,2,0)),OFFSET(AR$10,0,-$C151)*VLOOKUP($C151,ChurnTable,3,0)*VLOOKUP($C151,ConversionTable,2,0))*1</f>
        <v>27.369999999999994</v>
      </c>
      <c r="AS151" s="51">
        <f ca="1">IF(ISNUMBER(OFFSET(AS$10,0,-$C151)*VLOOKUP($C151,ChurnTable,3,0)*VLOOKUP($C151,ConversionTable,2,0)),OFFSET(AS$10,0,-$C151)*VLOOKUP($C151,ChurnTable,3,0)*VLOOKUP($C151,ConversionTable,2,0))*1</f>
        <v>136.84999999999997</v>
      </c>
      <c r="AT151" s="51">
        <f ca="1">IF(ISNUMBER(OFFSET(AT$10,0,-$C151)*VLOOKUP($C151,ChurnTable,3,0)*VLOOKUP($C151,ConversionTable,2,0)),OFFSET(AT$10,0,-$C151)*VLOOKUP($C151,ChurnTable,3,0)*VLOOKUP($C151,ConversionTable,2,0))*1</f>
        <v>273.69999999999993</v>
      </c>
      <c r="AU151" s="51">
        <f ca="1">IF(ISNUMBER(OFFSET(AU$10,0,-$C151)*VLOOKUP($C151,ChurnTable,3,0)*VLOOKUP($C151,ConversionTable,2,0)),OFFSET(AU$10,0,-$C151)*VLOOKUP($C151,ChurnTable,3,0)*VLOOKUP($C151,ConversionTable,2,0))*1</f>
        <v>410.5499999999999</v>
      </c>
      <c r="AV151" s="51">
        <f ca="1">IF(ISNUMBER(OFFSET(AV$10,0,-$C151)*VLOOKUP($C151,ChurnTable,3,0)*VLOOKUP($C151,ConversionTable,2,0)),OFFSET(AV$10,0,-$C151)*VLOOKUP($C151,ChurnTable,3,0)*VLOOKUP($C151,ConversionTable,2,0))*1</f>
        <v>821.0999999999998</v>
      </c>
      <c r="AW151" s="51">
        <f ca="1">IF(ISNUMBER(OFFSET(AW$10,0,-$C151)*VLOOKUP($C151,ChurnTable,3,0)*VLOOKUP($C151,ConversionTable,2,0)),OFFSET(AW$10,0,-$C151)*VLOOKUP($C151,ChurnTable,3,0)*VLOOKUP($C151,ConversionTable,2,0))*1</f>
        <v>1313.7599999999995</v>
      </c>
      <c r="AX151" s="51">
        <f ca="1">IF(ISNUMBER(OFFSET(AX$10,0,-$C151)*VLOOKUP($C151,ChurnTable,3,0)*VLOOKUP($C151,ConversionTable,2,0)),OFFSET(AX$10,0,-$C151)*VLOOKUP($C151,ChurnTable,3,0)*VLOOKUP($C151,ConversionTable,2,0))*1</f>
        <v>1970.6399999999994</v>
      </c>
      <c r="AY151" s="51">
        <f ca="1">IF(ISNUMBER(OFFSET(AY$10,0,-$C151)*VLOOKUP($C151,ChurnTable,3,0)*VLOOKUP($C151,ConversionTable,2,0)),OFFSET(AY$10,0,-$C151)*VLOOKUP($C151,ChurnTable,3,0)*VLOOKUP($C151,ConversionTable,2,0))*1</f>
        <v>2955.959999999999</v>
      </c>
    </row>
    <row r="152" spans="3:51" ht="12.75" outlineLevel="1">
      <c r="C152" s="50">
        <f t="shared" si="62"/>
        <v>36</v>
      </c>
      <c r="D152" s="51">
        <f>D101*Subscribers_Monthly</f>
        <v>0</v>
      </c>
      <c r="E152" s="51">
        <f ca="1" t="shared" si="68"/>
        <v>0</v>
      </c>
      <c r="F152" s="51">
        <f ca="1" t="shared" si="68"/>
        <v>0</v>
      </c>
      <c r="G152" s="51">
        <f ca="1" t="shared" si="68"/>
        <v>0</v>
      </c>
      <c r="H152" s="51">
        <f ca="1" t="shared" si="68"/>
        <v>0</v>
      </c>
      <c r="I152" s="51">
        <f ca="1" t="shared" si="68"/>
        <v>0</v>
      </c>
      <c r="J152" s="51">
        <f ca="1" t="shared" si="68"/>
        <v>0</v>
      </c>
      <c r="K152" s="51">
        <f ca="1" t="shared" si="68"/>
        <v>0</v>
      </c>
      <c r="L152" s="51">
        <f ca="1" t="shared" si="68"/>
        <v>0</v>
      </c>
      <c r="M152" s="51">
        <f ca="1" t="shared" si="68"/>
        <v>0</v>
      </c>
      <c r="N152" s="51">
        <f ca="1" t="shared" si="68"/>
        <v>0</v>
      </c>
      <c r="O152" s="51">
        <f ca="1" t="shared" si="68"/>
        <v>0</v>
      </c>
      <c r="P152" s="51">
        <f ca="1" t="shared" si="68"/>
        <v>0</v>
      </c>
      <c r="Q152" s="51">
        <f ca="1" t="shared" si="68"/>
        <v>0</v>
      </c>
      <c r="R152" s="51">
        <f ca="1" t="shared" si="68"/>
        <v>0</v>
      </c>
      <c r="S152" s="51">
        <f ca="1" t="shared" si="68"/>
        <v>0</v>
      </c>
      <c r="T152" s="51">
        <f ca="1" t="shared" si="67"/>
        <v>0</v>
      </c>
      <c r="U152" s="51">
        <f ca="1" t="shared" si="67"/>
        <v>0</v>
      </c>
      <c r="V152" s="51">
        <f ca="1" t="shared" si="67"/>
        <v>0</v>
      </c>
      <c r="W152" s="51">
        <f ca="1" t="shared" si="67"/>
        <v>0</v>
      </c>
      <c r="X152" s="51">
        <f ca="1" t="shared" si="67"/>
        <v>0</v>
      </c>
      <c r="Y152" s="51">
        <f ca="1" t="shared" si="67"/>
        <v>0</v>
      </c>
      <c r="Z152" s="51">
        <f ca="1" t="shared" si="67"/>
        <v>0</v>
      </c>
      <c r="AA152" s="51">
        <f ca="1" t="shared" si="67"/>
        <v>0</v>
      </c>
      <c r="AB152" s="51">
        <f ca="1" t="shared" si="67"/>
        <v>0</v>
      </c>
      <c r="AC152" s="51">
        <f ca="1" t="shared" si="67"/>
        <v>0</v>
      </c>
      <c r="AD152" s="51">
        <f ca="1" t="shared" si="67"/>
        <v>0</v>
      </c>
      <c r="AE152" s="51">
        <f ca="1" t="shared" si="67"/>
        <v>0</v>
      </c>
      <c r="AF152" s="51">
        <f ca="1" t="shared" si="67"/>
        <v>0</v>
      </c>
      <c r="AG152" s="51">
        <f ca="1" t="shared" si="67"/>
        <v>0</v>
      </c>
      <c r="AH152" s="51">
        <f ca="1" t="shared" si="67"/>
        <v>0</v>
      </c>
      <c r="AI152" s="51">
        <f ca="1" t="shared" si="66"/>
        <v>0</v>
      </c>
      <c r="AJ152" s="51">
        <f ca="1" t="shared" si="66"/>
        <v>0</v>
      </c>
      <c r="AK152" s="51">
        <f ca="1" t="shared" si="66"/>
        <v>0</v>
      </c>
      <c r="AL152" s="51">
        <f ca="1" t="shared" si="66"/>
        <v>0</v>
      </c>
      <c r="AM152" s="51">
        <f ca="1" t="shared" si="66"/>
        <v>0</v>
      </c>
      <c r="AN152" s="51">
        <f ca="1" t="shared" si="66"/>
        <v>0</v>
      </c>
      <c r="AO152" s="51">
        <f ca="1" t="shared" si="66"/>
        <v>0</v>
      </c>
      <c r="AP152" s="51">
        <f ca="1" t="shared" si="66"/>
        <v>0</v>
      </c>
      <c r="AQ152" s="51">
        <f ca="1" t="shared" si="66"/>
        <v>2.6859999999999995</v>
      </c>
      <c r="AR152" s="51">
        <f ca="1">IF(ISNUMBER(OFFSET(AR$10,0,-$C152)*VLOOKUP($C152,ChurnTable,3,0)*VLOOKUP($C152,ConversionTable,2,0)),OFFSET(AR$10,0,-$C152)*VLOOKUP($C152,ChurnTable,3,0)*VLOOKUP($C152,ConversionTable,2,0))*1</f>
        <v>13.429999999999996</v>
      </c>
      <c r="AS152" s="51">
        <f ca="1">IF(ISNUMBER(OFFSET(AS$10,0,-$C152)*VLOOKUP($C152,ChurnTable,3,0)*VLOOKUP($C152,ConversionTable,2,0)),OFFSET(AS$10,0,-$C152)*VLOOKUP($C152,ChurnTable,3,0)*VLOOKUP($C152,ConversionTable,2,0))*1</f>
        <v>26.859999999999992</v>
      </c>
      <c r="AT152" s="51">
        <f ca="1">IF(ISNUMBER(OFFSET(AT$10,0,-$C152)*VLOOKUP($C152,ChurnTable,3,0)*VLOOKUP($C152,ConversionTable,2,0)),OFFSET(AT$10,0,-$C152)*VLOOKUP($C152,ChurnTable,3,0)*VLOOKUP($C152,ConversionTable,2,0))*1</f>
        <v>134.29999999999998</v>
      </c>
      <c r="AU152" s="51">
        <f ca="1">IF(ISNUMBER(OFFSET(AU$10,0,-$C152)*VLOOKUP($C152,ChurnTable,3,0)*VLOOKUP($C152,ConversionTable,2,0)),OFFSET(AU$10,0,-$C152)*VLOOKUP($C152,ChurnTable,3,0)*VLOOKUP($C152,ConversionTable,2,0))*1</f>
        <v>268.59999999999997</v>
      </c>
      <c r="AV152" s="51">
        <f ca="1">IF(ISNUMBER(OFFSET(AV$10,0,-$C152)*VLOOKUP($C152,ChurnTable,3,0)*VLOOKUP($C152,ConversionTable,2,0)),OFFSET(AV$10,0,-$C152)*VLOOKUP($C152,ChurnTable,3,0)*VLOOKUP($C152,ConversionTable,2,0))*1</f>
        <v>402.89999999999986</v>
      </c>
      <c r="AW152" s="51">
        <f ca="1">IF(ISNUMBER(OFFSET(AW$10,0,-$C152)*VLOOKUP($C152,ChurnTable,3,0)*VLOOKUP($C152,ConversionTable,2,0)),OFFSET(AW$10,0,-$C152)*VLOOKUP($C152,ChurnTable,3,0)*VLOOKUP($C152,ConversionTable,2,0))*1</f>
        <v>805.7999999999997</v>
      </c>
      <c r="AX152" s="51">
        <f ca="1">IF(ISNUMBER(OFFSET(AX$10,0,-$C152)*VLOOKUP($C152,ChurnTable,3,0)*VLOOKUP($C152,ConversionTable,2,0)),OFFSET(AX$10,0,-$C152)*VLOOKUP($C152,ChurnTable,3,0)*VLOOKUP($C152,ConversionTable,2,0))*1</f>
        <v>1289.2799999999995</v>
      </c>
      <c r="AY152" s="51">
        <f ca="1">IF(ISNUMBER(OFFSET(AY$10,0,-$C152)*VLOOKUP($C152,ChurnTable,3,0)*VLOOKUP($C152,ConversionTable,2,0)),OFFSET(AY$10,0,-$C152)*VLOOKUP($C152,ChurnTable,3,0)*VLOOKUP($C152,ConversionTable,2,0))*1</f>
        <v>1933.9199999999996</v>
      </c>
    </row>
    <row r="153" spans="3:51" ht="12.75" outlineLevel="1">
      <c r="C153" s="50">
        <f>C152+1</f>
        <v>37</v>
      </c>
      <c r="D153" s="51">
        <f>D102*Subscribers_Monthly</f>
        <v>0</v>
      </c>
      <c r="E153" s="51">
        <f ca="1" t="shared" si="68"/>
        <v>0</v>
      </c>
      <c r="F153" s="51">
        <f ca="1" t="shared" si="68"/>
        <v>0</v>
      </c>
      <c r="G153" s="51">
        <f ca="1" t="shared" si="68"/>
        <v>0</v>
      </c>
      <c r="H153" s="51">
        <f ca="1" t="shared" si="68"/>
        <v>0</v>
      </c>
      <c r="I153" s="51">
        <f ca="1" t="shared" si="68"/>
        <v>0</v>
      </c>
      <c r="J153" s="51">
        <f ca="1" t="shared" si="68"/>
        <v>0</v>
      </c>
      <c r="K153" s="51">
        <f ca="1" t="shared" si="68"/>
        <v>0</v>
      </c>
      <c r="L153" s="51">
        <f ca="1" t="shared" si="68"/>
        <v>0</v>
      </c>
      <c r="M153" s="51">
        <f ca="1" t="shared" si="68"/>
        <v>0</v>
      </c>
      <c r="N153" s="51">
        <f ca="1" t="shared" si="68"/>
        <v>0</v>
      </c>
      <c r="O153" s="51">
        <f ca="1" t="shared" si="68"/>
        <v>0</v>
      </c>
      <c r="P153" s="51">
        <f ca="1" t="shared" si="68"/>
        <v>0</v>
      </c>
      <c r="Q153" s="51">
        <f ca="1" t="shared" si="68"/>
        <v>0</v>
      </c>
      <c r="R153" s="51">
        <f ca="1" t="shared" si="68"/>
        <v>0</v>
      </c>
      <c r="S153" s="51">
        <f ca="1" t="shared" si="68"/>
        <v>0</v>
      </c>
      <c r="T153" s="51">
        <f ca="1" t="shared" si="67"/>
        <v>0</v>
      </c>
      <c r="U153" s="51">
        <f ca="1" t="shared" si="67"/>
        <v>0</v>
      </c>
      <c r="V153" s="51">
        <f ca="1" t="shared" si="67"/>
        <v>0</v>
      </c>
      <c r="W153" s="51">
        <f ca="1" t="shared" si="67"/>
        <v>0</v>
      </c>
      <c r="X153" s="51">
        <f ca="1" t="shared" si="67"/>
        <v>0</v>
      </c>
      <c r="Y153" s="51">
        <f ca="1" t="shared" si="67"/>
        <v>0</v>
      </c>
      <c r="Z153" s="51">
        <f ca="1" t="shared" si="67"/>
        <v>0</v>
      </c>
      <c r="AA153" s="51">
        <f ca="1" t="shared" si="67"/>
        <v>0</v>
      </c>
      <c r="AB153" s="51">
        <f ca="1" t="shared" si="67"/>
        <v>0</v>
      </c>
      <c r="AC153" s="51">
        <f ca="1" t="shared" si="67"/>
        <v>0</v>
      </c>
      <c r="AD153" s="51">
        <f ca="1" t="shared" si="67"/>
        <v>0</v>
      </c>
      <c r="AE153" s="51">
        <f ca="1" t="shared" si="67"/>
        <v>0</v>
      </c>
      <c r="AF153" s="51">
        <f ca="1" t="shared" si="67"/>
        <v>0</v>
      </c>
      <c r="AG153" s="51">
        <f ca="1" t="shared" si="67"/>
        <v>0</v>
      </c>
      <c r="AH153" s="51">
        <f ca="1" t="shared" si="67"/>
        <v>0</v>
      </c>
      <c r="AI153" s="51">
        <f ca="1" t="shared" si="66"/>
        <v>0</v>
      </c>
      <c r="AJ153" s="51">
        <f ca="1" t="shared" si="66"/>
        <v>0</v>
      </c>
      <c r="AK153" s="51">
        <f ca="1" t="shared" si="66"/>
        <v>0</v>
      </c>
      <c r="AL153" s="51">
        <f ca="1" t="shared" si="66"/>
        <v>0</v>
      </c>
      <c r="AM153" s="51">
        <f ca="1" t="shared" si="66"/>
        <v>0</v>
      </c>
      <c r="AN153" s="51">
        <f ca="1" t="shared" si="66"/>
        <v>0</v>
      </c>
      <c r="AO153" s="51">
        <f ca="1" t="shared" si="66"/>
        <v>0</v>
      </c>
      <c r="AP153" s="51">
        <f ca="1" t="shared" si="66"/>
        <v>0</v>
      </c>
      <c r="AQ153" s="51">
        <f ca="1" t="shared" si="66"/>
        <v>0</v>
      </c>
      <c r="AR153" s="51">
        <f ca="1">IF(ISNUMBER(OFFSET(AR$10,0,-$C153)*VLOOKUP($C153,ChurnTable,3,0)*VLOOKUP($C153,ConversionTable,2,0)),OFFSET(AR$10,0,-$C153)*VLOOKUP($C153,ChurnTable,3,0)*VLOOKUP($C153,ConversionTable,2,0))*1</f>
        <v>2.6349999999999993</v>
      </c>
      <c r="AS153" s="51">
        <f ca="1">IF(ISNUMBER(OFFSET(AS$10,0,-$C153)*VLOOKUP($C153,ChurnTable,3,0)*VLOOKUP($C153,ConversionTable,2,0)),OFFSET(AS$10,0,-$C153)*VLOOKUP($C153,ChurnTable,3,0)*VLOOKUP($C153,ConversionTable,2,0))*1</f>
        <v>13.174999999999995</v>
      </c>
      <c r="AT153" s="51">
        <f ca="1">IF(ISNUMBER(OFFSET(AT$10,0,-$C153)*VLOOKUP($C153,ChurnTable,3,0)*VLOOKUP($C153,ConversionTable,2,0)),OFFSET(AT$10,0,-$C153)*VLOOKUP($C153,ChurnTable,3,0)*VLOOKUP($C153,ConversionTable,2,0))*1</f>
        <v>26.34999999999999</v>
      </c>
      <c r="AU153" s="51">
        <f ca="1">IF(ISNUMBER(OFFSET(AU$10,0,-$C153)*VLOOKUP($C153,ChurnTable,3,0)*VLOOKUP($C153,ConversionTable,2,0)),OFFSET(AU$10,0,-$C153)*VLOOKUP($C153,ChurnTable,3,0)*VLOOKUP($C153,ConversionTable,2,0))*1</f>
        <v>131.74999999999997</v>
      </c>
      <c r="AV153" s="51">
        <f ca="1">IF(ISNUMBER(OFFSET(AV$10,0,-$C153)*VLOOKUP($C153,ChurnTable,3,0)*VLOOKUP($C153,ConversionTable,2,0)),OFFSET(AV$10,0,-$C153)*VLOOKUP($C153,ChurnTable,3,0)*VLOOKUP($C153,ConversionTable,2,0))*1</f>
        <v>263.49999999999994</v>
      </c>
      <c r="AW153" s="51">
        <f ca="1">IF(ISNUMBER(OFFSET(AW$10,0,-$C153)*VLOOKUP($C153,ChurnTable,3,0)*VLOOKUP($C153,ConversionTable,2,0)),OFFSET(AW$10,0,-$C153)*VLOOKUP($C153,ChurnTable,3,0)*VLOOKUP($C153,ConversionTable,2,0))*1</f>
        <v>395.2499999999999</v>
      </c>
      <c r="AX153" s="51">
        <f ca="1">IF(ISNUMBER(OFFSET(AX$10,0,-$C153)*VLOOKUP($C153,ChurnTable,3,0)*VLOOKUP($C153,ConversionTable,2,0)),OFFSET(AX$10,0,-$C153)*VLOOKUP($C153,ChurnTable,3,0)*VLOOKUP($C153,ConversionTable,2,0))*1</f>
        <v>790.4999999999998</v>
      </c>
      <c r="AY153" s="51">
        <f ca="1">IF(ISNUMBER(OFFSET(AY$10,0,-$C153)*VLOOKUP($C153,ChurnTable,3,0)*VLOOKUP($C153,ConversionTable,2,0)),OFFSET(AY$10,0,-$C153)*VLOOKUP($C153,ChurnTable,3,0)*VLOOKUP($C153,ConversionTable,2,0))*1</f>
        <v>1264.7999999999997</v>
      </c>
    </row>
    <row r="154" spans="3:51" ht="12.75" outlineLevel="1">
      <c r="C154" s="50">
        <f>C153+1</f>
        <v>38</v>
      </c>
      <c r="D154" s="51">
        <f>D103*Subscribers_Monthly</f>
        <v>0</v>
      </c>
      <c r="E154" s="51">
        <f ca="1" t="shared" si="68"/>
        <v>0</v>
      </c>
      <c r="F154" s="51">
        <f ca="1" t="shared" si="68"/>
        <v>0</v>
      </c>
      <c r="G154" s="51">
        <f ca="1" t="shared" si="68"/>
        <v>0</v>
      </c>
      <c r="H154" s="51">
        <f ca="1" t="shared" si="68"/>
        <v>0</v>
      </c>
      <c r="I154" s="51">
        <f ca="1" t="shared" si="68"/>
        <v>0</v>
      </c>
      <c r="J154" s="51">
        <f ca="1" t="shared" si="68"/>
        <v>0</v>
      </c>
      <c r="K154" s="51">
        <f ca="1" t="shared" si="68"/>
        <v>0</v>
      </c>
      <c r="L154" s="51">
        <f ca="1" t="shared" si="68"/>
        <v>0</v>
      </c>
      <c r="M154" s="51">
        <f ca="1" t="shared" si="68"/>
        <v>0</v>
      </c>
      <c r="N154" s="51">
        <f ca="1" t="shared" si="68"/>
        <v>0</v>
      </c>
      <c r="O154" s="51">
        <f ca="1" t="shared" si="68"/>
        <v>0</v>
      </c>
      <c r="P154" s="51">
        <f ca="1" t="shared" si="68"/>
        <v>0</v>
      </c>
      <c r="Q154" s="51">
        <f ca="1" t="shared" si="68"/>
        <v>0</v>
      </c>
      <c r="R154" s="51">
        <f ca="1" t="shared" si="68"/>
        <v>0</v>
      </c>
      <c r="S154" s="51">
        <f ca="1" t="shared" si="68"/>
        <v>0</v>
      </c>
      <c r="T154" s="51">
        <f ca="1" t="shared" si="67"/>
        <v>0</v>
      </c>
      <c r="U154" s="51">
        <f ca="1" t="shared" si="67"/>
        <v>0</v>
      </c>
      <c r="V154" s="51">
        <f ca="1" t="shared" si="67"/>
        <v>0</v>
      </c>
      <c r="W154" s="51">
        <f ca="1" t="shared" si="67"/>
        <v>0</v>
      </c>
      <c r="X154" s="51">
        <f ca="1" t="shared" si="67"/>
        <v>0</v>
      </c>
      <c r="Y154" s="51">
        <f ca="1" t="shared" si="67"/>
        <v>0</v>
      </c>
      <c r="Z154" s="51">
        <f ca="1" t="shared" si="67"/>
        <v>0</v>
      </c>
      <c r="AA154" s="51">
        <f ca="1" t="shared" si="67"/>
        <v>0</v>
      </c>
      <c r="AB154" s="51">
        <f ca="1" t="shared" si="67"/>
        <v>0</v>
      </c>
      <c r="AC154" s="51">
        <f ca="1" t="shared" si="67"/>
        <v>0</v>
      </c>
      <c r="AD154" s="51">
        <f ca="1" t="shared" si="67"/>
        <v>0</v>
      </c>
      <c r="AE154" s="51">
        <f ca="1" t="shared" si="67"/>
        <v>0</v>
      </c>
      <c r="AF154" s="51">
        <f ca="1" t="shared" si="67"/>
        <v>0</v>
      </c>
      <c r="AG154" s="51">
        <f ca="1" t="shared" si="67"/>
        <v>0</v>
      </c>
      <c r="AH154" s="51">
        <f ca="1" t="shared" si="67"/>
        <v>0</v>
      </c>
      <c r="AI154" s="51">
        <f ca="1" t="shared" si="66"/>
        <v>0</v>
      </c>
      <c r="AJ154" s="51">
        <f ca="1" t="shared" si="66"/>
        <v>0</v>
      </c>
      <c r="AK154" s="51">
        <f ca="1" t="shared" si="66"/>
        <v>0</v>
      </c>
      <c r="AL154" s="51">
        <f ca="1" t="shared" si="66"/>
        <v>0</v>
      </c>
      <c r="AM154" s="51">
        <f ca="1" t="shared" si="66"/>
        <v>0</v>
      </c>
      <c r="AN154" s="51">
        <f ca="1" t="shared" si="66"/>
        <v>0</v>
      </c>
      <c r="AO154" s="51">
        <f ca="1" t="shared" si="66"/>
        <v>0</v>
      </c>
      <c r="AP154" s="51">
        <f ca="1" t="shared" si="66"/>
        <v>0</v>
      </c>
      <c r="AQ154" s="51">
        <f ca="1" t="shared" si="66"/>
        <v>0</v>
      </c>
      <c r="AR154" s="51">
        <f ca="1">IF(ISNUMBER(OFFSET(AR$10,0,-$C154)*VLOOKUP($C154,ChurnTable,3,0)*VLOOKUP($C154,ConversionTable,2,0)),OFFSET(AR$10,0,-$C154)*VLOOKUP($C154,ChurnTable,3,0)*VLOOKUP($C154,ConversionTable,2,0))*1</f>
        <v>0</v>
      </c>
      <c r="AS154" s="51">
        <f ca="1">IF(ISNUMBER(OFFSET(AS$10,0,-$C154)*VLOOKUP($C154,ChurnTable,3,0)*VLOOKUP($C154,ConversionTable,2,0)),OFFSET(AS$10,0,-$C154)*VLOOKUP($C154,ChurnTable,3,0)*VLOOKUP($C154,ConversionTable,2,0))*1</f>
        <v>2.583999999999999</v>
      </c>
      <c r="AT154" s="51">
        <f ca="1">IF(ISNUMBER(OFFSET(AT$10,0,-$C154)*VLOOKUP($C154,ChurnTable,3,0)*VLOOKUP($C154,ConversionTable,2,0)),OFFSET(AT$10,0,-$C154)*VLOOKUP($C154,ChurnTable,3,0)*VLOOKUP($C154,ConversionTable,2,0))*1</f>
        <v>12.919999999999996</v>
      </c>
      <c r="AU154" s="51">
        <f ca="1">IF(ISNUMBER(OFFSET(AU$10,0,-$C154)*VLOOKUP($C154,ChurnTable,3,0)*VLOOKUP($C154,ConversionTable,2,0)),OFFSET(AU$10,0,-$C154)*VLOOKUP($C154,ChurnTable,3,0)*VLOOKUP($C154,ConversionTable,2,0))*1</f>
        <v>25.839999999999993</v>
      </c>
      <c r="AV154" s="51">
        <f ca="1">IF(ISNUMBER(OFFSET(AV$10,0,-$C154)*VLOOKUP($C154,ChurnTable,3,0)*VLOOKUP($C154,ConversionTable,2,0)),OFFSET(AV$10,0,-$C154)*VLOOKUP($C154,ChurnTable,3,0)*VLOOKUP($C154,ConversionTable,2,0))*1</f>
        <v>129.19999999999996</v>
      </c>
      <c r="AW154" s="51">
        <f ca="1">IF(ISNUMBER(OFFSET(AW$10,0,-$C154)*VLOOKUP($C154,ChurnTable,3,0)*VLOOKUP($C154,ConversionTable,2,0)),OFFSET(AW$10,0,-$C154)*VLOOKUP($C154,ChurnTable,3,0)*VLOOKUP($C154,ConversionTable,2,0))*1</f>
        <v>258.3999999999999</v>
      </c>
      <c r="AX154" s="51">
        <f ca="1">IF(ISNUMBER(OFFSET(AX$10,0,-$C154)*VLOOKUP($C154,ChurnTable,3,0)*VLOOKUP($C154,ConversionTable,2,0)),OFFSET(AX$10,0,-$C154)*VLOOKUP($C154,ChurnTable,3,0)*VLOOKUP($C154,ConversionTable,2,0))*1</f>
        <v>387.59999999999985</v>
      </c>
      <c r="AY154" s="51">
        <f ca="1">IF(ISNUMBER(OFFSET(AY$10,0,-$C154)*VLOOKUP($C154,ChurnTable,3,0)*VLOOKUP($C154,ConversionTable,2,0)),OFFSET(AY$10,0,-$C154)*VLOOKUP($C154,ChurnTable,3,0)*VLOOKUP($C154,ConversionTable,2,0))*1</f>
        <v>775.1999999999997</v>
      </c>
    </row>
    <row r="155" spans="3:51" ht="12.75" outlineLevel="1">
      <c r="C155" s="50">
        <f>C154+1</f>
        <v>39</v>
      </c>
      <c r="D155" s="51">
        <f>D104*Subscribers_Monthly</f>
        <v>0</v>
      </c>
      <c r="E155" s="51">
        <f ca="1" t="shared" si="68"/>
        <v>0</v>
      </c>
      <c r="F155" s="51">
        <f ca="1" t="shared" si="68"/>
        <v>0</v>
      </c>
      <c r="G155" s="51">
        <f ca="1" t="shared" si="68"/>
        <v>0</v>
      </c>
      <c r="H155" s="51">
        <f ca="1" t="shared" si="68"/>
        <v>0</v>
      </c>
      <c r="I155" s="51">
        <f ca="1" t="shared" si="68"/>
        <v>0</v>
      </c>
      <c r="J155" s="51">
        <f ca="1" t="shared" si="68"/>
        <v>0</v>
      </c>
      <c r="K155" s="51">
        <f ca="1" t="shared" si="68"/>
        <v>0</v>
      </c>
      <c r="L155" s="51">
        <f ca="1" t="shared" si="68"/>
        <v>0</v>
      </c>
      <c r="M155" s="51">
        <f ca="1" t="shared" si="68"/>
        <v>0</v>
      </c>
      <c r="N155" s="51">
        <f ca="1" t="shared" si="68"/>
        <v>0</v>
      </c>
      <c r="O155" s="51">
        <f ca="1" t="shared" si="68"/>
        <v>0</v>
      </c>
      <c r="P155" s="51">
        <f ca="1" t="shared" si="68"/>
        <v>0</v>
      </c>
      <c r="Q155" s="51">
        <f ca="1" t="shared" si="68"/>
        <v>0</v>
      </c>
      <c r="R155" s="51">
        <f ca="1" t="shared" si="68"/>
        <v>0</v>
      </c>
      <c r="S155" s="51">
        <f ca="1" t="shared" si="68"/>
        <v>0</v>
      </c>
      <c r="T155" s="51">
        <f ca="1" t="shared" si="67"/>
        <v>0</v>
      </c>
      <c r="U155" s="51">
        <f ca="1" t="shared" si="67"/>
        <v>0</v>
      </c>
      <c r="V155" s="51">
        <f ca="1" t="shared" si="67"/>
        <v>0</v>
      </c>
      <c r="W155" s="51">
        <f ca="1" t="shared" si="67"/>
        <v>0</v>
      </c>
      <c r="X155" s="51">
        <f ca="1" t="shared" si="67"/>
        <v>0</v>
      </c>
      <c r="Y155" s="51">
        <f ca="1" t="shared" si="67"/>
        <v>0</v>
      </c>
      <c r="Z155" s="51">
        <f ca="1" t="shared" si="67"/>
        <v>0</v>
      </c>
      <c r="AA155" s="51">
        <f ca="1" t="shared" si="67"/>
        <v>0</v>
      </c>
      <c r="AB155" s="51">
        <f ca="1" t="shared" si="67"/>
        <v>0</v>
      </c>
      <c r="AC155" s="51">
        <f ca="1" t="shared" si="67"/>
        <v>0</v>
      </c>
      <c r="AD155" s="51">
        <f ca="1" t="shared" si="67"/>
        <v>0</v>
      </c>
      <c r="AE155" s="51">
        <f ca="1" t="shared" si="67"/>
        <v>0</v>
      </c>
      <c r="AF155" s="51">
        <f ca="1" t="shared" si="67"/>
        <v>0</v>
      </c>
      <c r="AG155" s="51">
        <f ca="1" t="shared" si="67"/>
        <v>0</v>
      </c>
      <c r="AH155" s="51">
        <f ca="1" t="shared" si="67"/>
        <v>0</v>
      </c>
      <c r="AI155" s="51">
        <f ca="1" t="shared" si="66"/>
        <v>0</v>
      </c>
      <c r="AJ155" s="51">
        <f ca="1" t="shared" si="66"/>
        <v>0</v>
      </c>
      <c r="AK155" s="51">
        <f ca="1" t="shared" si="66"/>
        <v>0</v>
      </c>
      <c r="AL155" s="51">
        <f ca="1" t="shared" si="66"/>
        <v>0</v>
      </c>
      <c r="AM155" s="51">
        <f ca="1" t="shared" si="66"/>
        <v>0</v>
      </c>
      <c r="AN155" s="51">
        <f ca="1" t="shared" si="66"/>
        <v>0</v>
      </c>
      <c r="AO155" s="51">
        <f ca="1" t="shared" si="66"/>
        <v>0</v>
      </c>
      <c r="AP155" s="51">
        <f ca="1" t="shared" si="66"/>
        <v>0</v>
      </c>
      <c r="AQ155" s="51">
        <f ca="1" t="shared" si="66"/>
        <v>0</v>
      </c>
      <c r="AR155" s="51">
        <f ca="1">IF(ISNUMBER(OFFSET(AR$10,0,-$C155)*VLOOKUP($C155,ChurnTable,3,0)*VLOOKUP($C155,ConversionTable,2,0)),OFFSET(AR$10,0,-$C155)*VLOOKUP($C155,ChurnTable,3,0)*VLOOKUP($C155,ConversionTable,2,0))*1</f>
        <v>0</v>
      </c>
      <c r="AS155" s="51">
        <f ca="1">IF(ISNUMBER(OFFSET(AS$10,0,-$C155)*VLOOKUP($C155,ChurnTable,3,0)*VLOOKUP($C155,ConversionTable,2,0)),OFFSET(AS$10,0,-$C155)*VLOOKUP($C155,ChurnTable,3,0)*VLOOKUP($C155,ConversionTable,2,0))*1</f>
        <v>0</v>
      </c>
      <c r="AT155" s="51">
        <f ca="1">IF(ISNUMBER(OFFSET(AT$10,0,-$C155)*VLOOKUP($C155,ChurnTable,3,0)*VLOOKUP($C155,ConversionTable,2,0)),OFFSET(AT$10,0,-$C155)*VLOOKUP($C155,ChurnTable,3,0)*VLOOKUP($C155,ConversionTable,2,0))*1</f>
        <v>2.532999999999999</v>
      </c>
      <c r="AU155" s="51">
        <f ca="1">IF(ISNUMBER(OFFSET(AU$10,0,-$C155)*VLOOKUP($C155,ChurnTable,3,0)*VLOOKUP($C155,ConversionTable,2,0)),OFFSET(AU$10,0,-$C155)*VLOOKUP($C155,ChurnTable,3,0)*VLOOKUP($C155,ConversionTable,2,0))*1</f>
        <v>12.664999999999996</v>
      </c>
      <c r="AV155" s="51">
        <f ca="1">IF(ISNUMBER(OFFSET(AV$10,0,-$C155)*VLOOKUP($C155,ChurnTable,3,0)*VLOOKUP($C155,ConversionTable,2,0)),OFFSET(AV$10,0,-$C155)*VLOOKUP($C155,ChurnTable,3,0)*VLOOKUP($C155,ConversionTable,2,0))*1</f>
        <v>25.32999999999999</v>
      </c>
      <c r="AW155" s="51">
        <f ca="1">IF(ISNUMBER(OFFSET(AW$10,0,-$C155)*VLOOKUP($C155,ChurnTable,3,0)*VLOOKUP($C155,ConversionTable,2,0)),OFFSET(AW$10,0,-$C155)*VLOOKUP($C155,ChurnTable,3,0)*VLOOKUP($C155,ConversionTable,2,0))*1</f>
        <v>126.64999999999995</v>
      </c>
      <c r="AX155" s="51">
        <f ca="1">IF(ISNUMBER(OFFSET(AX$10,0,-$C155)*VLOOKUP($C155,ChurnTable,3,0)*VLOOKUP($C155,ConversionTable,2,0)),OFFSET(AX$10,0,-$C155)*VLOOKUP($C155,ChurnTable,3,0)*VLOOKUP($C155,ConversionTable,2,0))*1</f>
        <v>253.2999999999999</v>
      </c>
      <c r="AY155" s="51">
        <f ca="1">IF(ISNUMBER(OFFSET(AY$10,0,-$C155)*VLOOKUP($C155,ChurnTable,3,0)*VLOOKUP($C155,ConversionTable,2,0)),OFFSET(AY$10,0,-$C155)*VLOOKUP($C155,ChurnTable,3,0)*VLOOKUP($C155,ConversionTable,2,0))*1</f>
        <v>379.9499999999999</v>
      </c>
    </row>
    <row r="156" spans="3:51" ht="12.75" outlineLevel="1">
      <c r="C156" s="50">
        <f>C155+1</f>
        <v>40</v>
      </c>
      <c r="D156" s="51">
        <f>D105*Subscribers_Monthly</f>
        <v>0</v>
      </c>
      <c r="E156" s="51">
        <f ca="1" t="shared" si="68"/>
        <v>0</v>
      </c>
      <c r="F156" s="51">
        <f ca="1" t="shared" si="68"/>
        <v>0</v>
      </c>
      <c r="G156" s="51">
        <f ca="1" t="shared" si="68"/>
        <v>0</v>
      </c>
      <c r="H156" s="51">
        <f ca="1" t="shared" si="68"/>
        <v>0</v>
      </c>
      <c r="I156" s="51">
        <f ca="1" t="shared" si="68"/>
        <v>0</v>
      </c>
      <c r="J156" s="51">
        <f ca="1" t="shared" si="68"/>
        <v>0</v>
      </c>
      <c r="K156" s="51">
        <f ca="1" t="shared" si="68"/>
        <v>0</v>
      </c>
      <c r="L156" s="51">
        <f ca="1" t="shared" si="68"/>
        <v>0</v>
      </c>
      <c r="M156" s="51">
        <f ca="1" t="shared" si="68"/>
        <v>0</v>
      </c>
      <c r="N156" s="51">
        <f ca="1" t="shared" si="68"/>
        <v>0</v>
      </c>
      <c r="O156" s="51">
        <f ca="1" t="shared" si="68"/>
        <v>0</v>
      </c>
      <c r="P156" s="51">
        <f ca="1" t="shared" si="68"/>
        <v>0</v>
      </c>
      <c r="Q156" s="51">
        <f ca="1" t="shared" si="68"/>
        <v>0</v>
      </c>
      <c r="R156" s="51">
        <f ca="1" t="shared" si="68"/>
        <v>0</v>
      </c>
      <c r="S156" s="51">
        <f ca="1" t="shared" si="68"/>
        <v>0</v>
      </c>
      <c r="T156" s="51">
        <f ca="1" t="shared" si="67"/>
        <v>0</v>
      </c>
      <c r="U156" s="51">
        <f ca="1" t="shared" si="67"/>
        <v>0</v>
      </c>
      <c r="V156" s="51">
        <f ca="1" t="shared" si="67"/>
        <v>0</v>
      </c>
      <c r="W156" s="51">
        <f ca="1" t="shared" si="67"/>
        <v>0</v>
      </c>
      <c r="X156" s="51">
        <f ca="1" t="shared" si="67"/>
        <v>0</v>
      </c>
      <c r="Y156" s="51">
        <f ca="1" t="shared" si="67"/>
        <v>0</v>
      </c>
      <c r="Z156" s="51">
        <f ca="1" t="shared" si="67"/>
        <v>0</v>
      </c>
      <c r="AA156" s="51">
        <f ca="1" t="shared" si="67"/>
        <v>0</v>
      </c>
      <c r="AB156" s="51">
        <f ca="1" t="shared" si="67"/>
        <v>0</v>
      </c>
      <c r="AC156" s="51">
        <f ca="1" t="shared" si="67"/>
        <v>0</v>
      </c>
      <c r="AD156" s="51">
        <f ca="1" t="shared" si="67"/>
        <v>0</v>
      </c>
      <c r="AE156" s="51">
        <f ca="1" t="shared" si="67"/>
        <v>0</v>
      </c>
      <c r="AF156" s="51">
        <f ca="1" t="shared" si="67"/>
        <v>0</v>
      </c>
      <c r="AG156" s="51">
        <f ca="1" t="shared" si="67"/>
        <v>0</v>
      </c>
      <c r="AH156" s="51">
        <f ca="1" t="shared" si="67"/>
        <v>0</v>
      </c>
      <c r="AI156" s="51">
        <f ca="1" t="shared" si="66"/>
        <v>0</v>
      </c>
      <c r="AJ156" s="51">
        <f ca="1" t="shared" si="66"/>
        <v>0</v>
      </c>
      <c r="AK156" s="51">
        <f ca="1" t="shared" si="66"/>
        <v>0</v>
      </c>
      <c r="AL156" s="51">
        <f ca="1" t="shared" si="66"/>
        <v>0</v>
      </c>
      <c r="AM156" s="51">
        <f ca="1" t="shared" si="66"/>
        <v>0</v>
      </c>
      <c r="AN156" s="51">
        <f ca="1" t="shared" si="66"/>
        <v>0</v>
      </c>
      <c r="AO156" s="51">
        <f ca="1" t="shared" si="66"/>
        <v>0</v>
      </c>
      <c r="AP156" s="51">
        <f ca="1" t="shared" si="66"/>
        <v>0</v>
      </c>
      <c r="AQ156" s="51">
        <f ca="1" t="shared" si="66"/>
        <v>0</v>
      </c>
      <c r="AR156" s="51">
        <f ca="1">IF(ISNUMBER(OFFSET(AR$10,0,-$C156)*VLOOKUP($C156,ChurnTable,3,0)*VLOOKUP($C156,ConversionTable,2,0)),OFFSET(AR$10,0,-$C156)*VLOOKUP($C156,ChurnTable,3,0)*VLOOKUP($C156,ConversionTable,2,0))*1</f>
        <v>0</v>
      </c>
      <c r="AS156" s="51">
        <f ca="1">IF(ISNUMBER(OFFSET(AS$10,0,-$C156)*VLOOKUP($C156,ChurnTable,3,0)*VLOOKUP($C156,ConversionTable,2,0)),OFFSET(AS$10,0,-$C156)*VLOOKUP($C156,ChurnTable,3,0)*VLOOKUP($C156,ConversionTable,2,0))*1</f>
        <v>0</v>
      </c>
      <c r="AT156" s="51">
        <f ca="1">IF(ISNUMBER(OFFSET(AT$10,0,-$C156)*VLOOKUP($C156,ChurnTable,3,0)*VLOOKUP($C156,ConversionTable,2,0)),OFFSET(AT$10,0,-$C156)*VLOOKUP($C156,ChurnTable,3,0)*VLOOKUP($C156,ConversionTable,2,0))*1</f>
        <v>0</v>
      </c>
      <c r="AU156" s="51">
        <f ca="1">IF(ISNUMBER(OFFSET(AU$10,0,-$C156)*VLOOKUP($C156,ChurnTable,3,0)*VLOOKUP($C156,ConversionTable,2,0)),OFFSET(AU$10,0,-$C156)*VLOOKUP($C156,ChurnTable,3,0)*VLOOKUP($C156,ConversionTable,2,0))*1</f>
        <v>2.4819999999999993</v>
      </c>
      <c r="AV156" s="51">
        <f ca="1">IF(ISNUMBER(OFFSET(AV$10,0,-$C156)*VLOOKUP($C156,ChurnTable,3,0)*VLOOKUP($C156,ConversionTable,2,0)),OFFSET(AV$10,0,-$C156)*VLOOKUP($C156,ChurnTable,3,0)*VLOOKUP($C156,ConversionTable,2,0))*1</f>
        <v>12.409999999999997</v>
      </c>
      <c r="AW156" s="51">
        <f ca="1">IF(ISNUMBER(OFFSET(AW$10,0,-$C156)*VLOOKUP($C156,ChurnTable,3,0)*VLOOKUP($C156,ConversionTable,2,0)),OFFSET(AW$10,0,-$C156)*VLOOKUP($C156,ChurnTable,3,0)*VLOOKUP($C156,ConversionTable,2,0))*1</f>
        <v>24.819999999999993</v>
      </c>
      <c r="AX156" s="51">
        <f ca="1">IF(ISNUMBER(OFFSET(AX$10,0,-$C156)*VLOOKUP($C156,ChurnTable,3,0)*VLOOKUP($C156,ConversionTable,2,0)),OFFSET(AX$10,0,-$C156)*VLOOKUP($C156,ChurnTable,3,0)*VLOOKUP($C156,ConversionTable,2,0))*1</f>
        <v>124.09999999999995</v>
      </c>
      <c r="AY156" s="51">
        <f ca="1">IF(ISNUMBER(OFFSET(AY$10,0,-$C156)*VLOOKUP($C156,ChurnTable,3,0)*VLOOKUP($C156,ConversionTable,2,0)),OFFSET(AY$10,0,-$C156)*VLOOKUP($C156,ChurnTable,3,0)*VLOOKUP($C156,ConversionTable,2,0))*1</f>
        <v>248.1999999999999</v>
      </c>
    </row>
    <row r="157" spans="3:51" ht="12.75" outlineLevel="1">
      <c r="C157" s="50">
        <f aca="true" t="shared" si="69" ref="C157:C164">C156+1</f>
        <v>41</v>
      </c>
      <c r="D157" s="51">
        <f>D106*Subscribers_Monthly</f>
        <v>0</v>
      </c>
      <c r="E157" s="51">
        <f ca="1" t="shared" si="68"/>
        <v>0</v>
      </c>
      <c r="F157" s="51">
        <f ca="1" t="shared" si="68"/>
        <v>0</v>
      </c>
      <c r="G157" s="51">
        <f ca="1" t="shared" si="68"/>
        <v>0</v>
      </c>
      <c r="H157" s="51">
        <f ca="1" t="shared" si="68"/>
        <v>0</v>
      </c>
      <c r="I157" s="51">
        <f ca="1" t="shared" si="68"/>
        <v>0</v>
      </c>
      <c r="J157" s="51">
        <f ca="1" t="shared" si="68"/>
        <v>0</v>
      </c>
      <c r="K157" s="51">
        <f ca="1" t="shared" si="68"/>
        <v>0</v>
      </c>
      <c r="L157" s="51">
        <f ca="1" t="shared" si="68"/>
        <v>0</v>
      </c>
      <c r="M157" s="51">
        <f ca="1" t="shared" si="68"/>
        <v>0</v>
      </c>
      <c r="N157" s="51">
        <f ca="1" t="shared" si="68"/>
        <v>0</v>
      </c>
      <c r="O157" s="51">
        <f ca="1" t="shared" si="68"/>
        <v>0</v>
      </c>
      <c r="P157" s="51">
        <f ca="1" t="shared" si="68"/>
        <v>0</v>
      </c>
      <c r="Q157" s="51">
        <f ca="1" t="shared" si="68"/>
        <v>0</v>
      </c>
      <c r="R157" s="51">
        <f ca="1" t="shared" si="68"/>
        <v>0</v>
      </c>
      <c r="S157" s="51">
        <f ca="1" t="shared" si="68"/>
        <v>0</v>
      </c>
      <c r="T157" s="51">
        <f ca="1" t="shared" si="67"/>
        <v>0</v>
      </c>
      <c r="U157" s="51">
        <f ca="1" t="shared" si="67"/>
        <v>0</v>
      </c>
      <c r="V157" s="51">
        <f ca="1" t="shared" si="67"/>
        <v>0</v>
      </c>
      <c r="W157" s="51">
        <f ca="1" t="shared" si="67"/>
        <v>0</v>
      </c>
      <c r="X157" s="51">
        <f ca="1" t="shared" si="67"/>
        <v>0</v>
      </c>
      <c r="Y157" s="51">
        <f ca="1" t="shared" si="67"/>
        <v>0</v>
      </c>
      <c r="Z157" s="51">
        <f ca="1" t="shared" si="67"/>
        <v>0</v>
      </c>
      <c r="AA157" s="51">
        <f ca="1" t="shared" si="67"/>
        <v>0</v>
      </c>
      <c r="AB157" s="51">
        <f ca="1" t="shared" si="67"/>
        <v>0</v>
      </c>
      <c r="AC157" s="51">
        <f ca="1" t="shared" si="67"/>
        <v>0</v>
      </c>
      <c r="AD157" s="51">
        <f ca="1" t="shared" si="67"/>
        <v>0</v>
      </c>
      <c r="AE157" s="51">
        <f ca="1" t="shared" si="67"/>
        <v>0</v>
      </c>
      <c r="AF157" s="51">
        <f ca="1" t="shared" si="67"/>
        <v>0</v>
      </c>
      <c r="AG157" s="51">
        <f ca="1" t="shared" si="67"/>
        <v>0</v>
      </c>
      <c r="AH157" s="51">
        <f ca="1" t="shared" si="67"/>
        <v>0</v>
      </c>
      <c r="AI157" s="51">
        <f ca="1" t="shared" si="66"/>
        <v>0</v>
      </c>
      <c r="AJ157" s="51">
        <f ca="1" t="shared" si="66"/>
        <v>0</v>
      </c>
      <c r="AK157" s="51">
        <f ca="1" t="shared" si="66"/>
        <v>0</v>
      </c>
      <c r="AL157" s="51">
        <f ca="1" t="shared" si="66"/>
        <v>0</v>
      </c>
      <c r="AM157" s="51">
        <f ca="1" t="shared" si="66"/>
        <v>0</v>
      </c>
      <c r="AN157" s="51">
        <f ca="1" t="shared" si="66"/>
        <v>0</v>
      </c>
      <c r="AO157" s="51">
        <f ca="1" t="shared" si="66"/>
        <v>0</v>
      </c>
      <c r="AP157" s="51">
        <f ca="1" t="shared" si="66"/>
        <v>0</v>
      </c>
      <c r="AQ157" s="51">
        <f ca="1" t="shared" si="66"/>
        <v>0</v>
      </c>
      <c r="AR157" s="51">
        <f ca="1">IF(ISNUMBER(OFFSET(AR$10,0,-$C157)*VLOOKUP($C157,ChurnTable,3,0)*VLOOKUP($C157,ConversionTable,2,0)),OFFSET(AR$10,0,-$C157)*VLOOKUP($C157,ChurnTable,3,0)*VLOOKUP($C157,ConversionTable,2,0))*1</f>
        <v>0</v>
      </c>
      <c r="AS157" s="51">
        <f ca="1">IF(ISNUMBER(OFFSET(AS$10,0,-$C157)*VLOOKUP($C157,ChurnTable,3,0)*VLOOKUP($C157,ConversionTable,2,0)),OFFSET(AS$10,0,-$C157)*VLOOKUP($C157,ChurnTable,3,0)*VLOOKUP($C157,ConversionTable,2,0))*1</f>
        <v>0</v>
      </c>
      <c r="AT157" s="51">
        <f ca="1">IF(ISNUMBER(OFFSET(AT$10,0,-$C157)*VLOOKUP($C157,ChurnTable,3,0)*VLOOKUP($C157,ConversionTable,2,0)),OFFSET(AT$10,0,-$C157)*VLOOKUP($C157,ChurnTable,3,0)*VLOOKUP($C157,ConversionTable,2,0))*1</f>
        <v>0</v>
      </c>
      <c r="AU157" s="51">
        <f ca="1">IF(ISNUMBER(OFFSET(AU$10,0,-$C157)*VLOOKUP($C157,ChurnTable,3,0)*VLOOKUP($C157,ConversionTable,2,0)),OFFSET(AU$10,0,-$C157)*VLOOKUP($C157,ChurnTable,3,0)*VLOOKUP($C157,ConversionTable,2,0))*1</f>
        <v>0</v>
      </c>
      <c r="AV157" s="51">
        <f ca="1">IF(ISNUMBER(OFFSET(AV$10,0,-$C157)*VLOOKUP($C157,ChurnTable,3,0)*VLOOKUP($C157,ConversionTable,2,0)),OFFSET(AV$10,0,-$C157)*VLOOKUP($C157,ChurnTable,3,0)*VLOOKUP($C157,ConversionTable,2,0))*1</f>
        <v>2.430999999999999</v>
      </c>
      <c r="AW157" s="51">
        <f ca="1">IF(ISNUMBER(OFFSET(AW$10,0,-$C157)*VLOOKUP($C157,ChurnTable,3,0)*VLOOKUP($C157,ConversionTable,2,0)),OFFSET(AW$10,0,-$C157)*VLOOKUP($C157,ChurnTable,3,0)*VLOOKUP($C157,ConversionTable,2,0))*1</f>
        <v>12.154999999999996</v>
      </c>
      <c r="AX157" s="51">
        <f ca="1">IF(ISNUMBER(OFFSET(AX$10,0,-$C157)*VLOOKUP($C157,ChurnTable,3,0)*VLOOKUP($C157,ConversionTable,2,0)),OFFSET(AX$10,0,-$C157)*VLOOKUP($C157,ChurnTable,3,0)*VLOOKUP($C157,ConversionTable,2,0))*1</f>
        <v>24.30999999999999</v>
      </c>
      <c r="AY157" s="51">
        <f ca="1">IF(ISNUMBER(OFFSET(AY$10,0,-$C157)*VLOOKUP($C157,ChurnTable,3,0)*VLOOKUP($C157,ConversionTable,2,0)),OFFSET(AY$10,0,-$C157)*VLOOKUP($C157,ChurnTable,3,0)*VLOOKUP($C157,ConversionTable,2,0))*1</f>
        <v>121.54999999999995</v>
      </c>
    </row>
    <row r="158" spans="3:51" ht="12.75" outlineLevel="1">
      <c r="C158" s="50">
        <f t="shared" si="69"/>
        <v>42</v>
      </c>
      <c r="D158" s="51">
        <f>D107*Subscribers_Monthly</f>
        <v>0</v>
      </c>
      <c r="E158" s="51">
        <f ca="1" t="shared" si="68"/>
        <v>0</v>
      </c>
      <c r="F158" s="51">
        <f ca="1" t="shared" si="68"/>
        <v>0</v>
      </c>
      <c r="G158" s="51">
        <f ca="1" t="shared" si="68"/>
        <v>0</v>
      </c>
      <c r="H158" s="51">
        <f ca="1" t="shared" si="68"/>
        <v>0</v>
      </c>
      <c r="I158" s="51">
        <f ca="1" t="shared" si="68"/>
        <v>0</v>
      </c>
      <c r="J158" s="51">
        <f ca="1" t="shared" si="68"/>
        <v>0</v>
      </c>
      <c r="K158" s="51">
        <f ca="1" t="shared" si="68"/>
        <v>0</v>
      </c>
      <c r="L158" s="51">
        <f ca="1" t="shared" si="68"/>
        <v>0</v>
      </c>
      <c r="M158" s="51">
        <f ca="1" t="shared" si="68"/>
        <v>0</v>
      </c>
      <c r="N158" s="51">
        <f ca="1" t="shared" si="68"/>
        <v>0</v>
      </c>
      <c r="O158" s="51">
        <f ca="1" t="shared" si="68"/>
        <v>0</v>
      </c>
      <c r="P158" s="51">
        <f ca="1" t="shared" si="68"/>
        <v>0</v>
      </c>
      <c r="Q158" s="51">
        <f ca="1" t="shared" si="68"/>
        <v>0</v>
      </c>
      <c r="R158" s="51">
        <f ca="1" t="shared" si="68"/>
        <v>0</v>
      </c>
      <c r="S158" s="51">
        <f ca="1" t="shared" si="68"/>
        <v>0</v>
      </c>
      <c r="T158" s="51">
        <f ca="1" t="shared" si="67"/>
        <v>0</v>
      </c>
      <c r="U158" s="51">
        <f ca="1" t="shared" si="67"/>
        <v>0</v>
      </c>
      <c r="V158" s="51">
        <f ca="1" t="shared" si="67"/>
        <v>0</v>
      </c>
      <c r="W158" s="51">
        <f ca="1" t="shared" si="67"/>
        <v>0</v>
      </c>
      <c r="X158" s="51">
        <f ca="1" t="shared" si="67"/>
        <v>0</v>
      </c>
      <c r="Y158" s="51">
        <f ca="1" t="shared" si="67"/>
        <v>0</v>
      </c>
      <c r="Z158" s="51">
        <f ca="1" t="shared" si="67"/>
        <v>0</v>
      </c>
      <c r="AA158" s="51">
        <f ca="1" t="shared" si="67"/>
        <v>0</v>
      </c>
      <c r="AB158" s="51">
        <f ca="1" t="shared" si="67"/>
        <v>0</v>
      </c>
      <c r="AC158" s="51">
        <f ca="1" t="shared" si="67"/>
        <v>0</v>
      </c>
      <c r="AD158" s="51">
        <f ca="1" t="shared" si="67"/>
        <v>0</v>
      </c>
      <c r="AE158" s="51">
        <f ca="1" t="shared" si="67"/>
        <v>0</v>
      </c>
      <c r="AF158" s="51">
        <f ca="1" t="shared" si="67"/>
        <v>0</v>
      </c>
      <c r="AG158" s="51">
        <f ca="1" t="shared" si="67"/>
        <v>0</v>
      </c>
      <c r="AH158" s="51">
        <f ca="1" t="shared" si="67"/>
        <v>0</v>
      </c>
      <c r="AI158" s="51">
        <f ca="1" t="shared" si="66"/>
        <v>0</v>
      </c>
      <c r="AJ158" s="51">
        <f ca="1" t="shared" si="66"/>
        <v>0</v>
      </c>
      <c r="AK158" s="51">
        <f ca="1" t="shared" si="66"/>
        <v>0</v>
      </c>
      <c r="AL158" s="51">
        <f ca="1" t="shared" si="66"/>
        <v>0</v>
      </c>
      <c r="AM158" s="51">
        <f ca="1" t="shared" si="66"/>
        <v>0</v>
      </c>
      <c r="AN158" s="51">
        <f ca="1" t="shared" si="66"/>
        <v>0</v>
      </c>
      <c r="AO158" s="51">
        <f ca="1" t="shared" si="66"/>
        <v>0</v>
      </c>
      <c r="AP158" s="51">
        <f ca="1" t="shared" si="66"/>
        <v>0</v>
      </c>
      <c r="AQ158" s="51">
        <f ca="1" t="shared" si="66"/>
        <v>0</v>
      </c>
      <c r="AR158" s="51">
        <f ca="1">IF(ISNUMBER(OFFSET(AR$10,0,-$C158)*VLOOKUP($C158,ChurnTable,3,0)*VLOOKUP($C158,ConversionTable,2,0)),OFFSET(AR$10,0,-$C158)*VLOOKUP($C158,ChurnTable,3,0)*VLOOKUP($C158,ConversionTable,2,0))*1</f>
        <v>0</v>
      </c>
      <c r="AS158" s="51">
        <f ca="1">IF(ISNUMBER(OFFSET(AS$10,0,-$C158)*VLOOKUP($C158,ChurnTable,3,0)*VLOOKUP($C158,ConversionTable,2,0)),OFFSET(AS$10,0,-$C158)*VLOOKUP($C158,ChurnTable,3,0)*VLOOKUP($C158,ConversionTable,2,0))*1</f>
        <v>0</v>
      </c>
      <c r="AT158" s="51">
        <f ca="1">IF(ISNUMBER(OFFSET(AT$10,0,-$C158)*VLOOKUP($C158,ChurnTable,3,0)*VLOOKUP($C158,ConversionTable,2,0)),OFFSET(AT$10,0,-$C158)*VLOOKUP($C158,ChurnTable,3,0)*VLOOKUP($C158,ConversionTable,2,0))*1</f>
        <v>0</v>
      </c>
      <c r="AU158" s="51">
        <f ca="1">IF(ISNUMBER(OFFSET(AU$10,0,-$C158)*VLOOKUP($C158,ChurnTable,3,0)*VLOOKUP($C158,ConversionTable,2,0)),OFFSET(AU$10,0,-$C158)*VLOOKUP($C158,ChurnTable,3,0)*VLOOKUP($C158,ConversionTable,2,0))*1</f>
        <v>0</v>
      </c>
      <c r="AV158" s="51">
        <f ca="1">IF(ISNUMBER(OFFSET(AV$10,0,-$C158)*VLOOKUP($C158,ChurnTable,3,0)*VLOOKUP($C158,ConversionTable,2,0)),OFFSET(AV$10,0,-$C158)*VLOOKUP($C158,ChurnTable,3,0)*VLOOKUP($C158,ConversionTable,2,0))*1</f>
        <v>0</v>
      </c>
      <c r="AW158" s="51">
        <f ca="1">IF(ISNUMBER(OFFSET(AW$10,0,-$C158)*VLOOKUP($C158,ChurnTable,3,0)*VLOOKUP($C158,ConversionTable,2,0)),OFFSET(AW$10,0,-$C158)*VLOOKUP($C158,ChurnTable,3,0)*VLOOKUP($C158,ConversionTable,2,0))*1</f>
        <v>2.379999999999999</v>
      </c>
      <c r="AX158" s="51">
        <f ca="1">IF(ISNUMBER(OFFSET(AX$10,0,-$C158)*VLOOKUP($C158,ChurnTable,3,0)*VLOOKUP($C158,ConversionTable,2,0)),OFFSET(AX$10,0,-$C158)*VLOOKUP($C158,ChurnTable,3,0)*VLOOKUP($C158,ConversionTable,2,0))*1</f>
        <v>11.899999999999997</v>
      </c>
      <c r="AY158" s="51">
        <f ca="1">IF(ISNUMBER(OFFSET(AY$10,0,-$C158)*VLOOKUP($C158,ChurnTable,3,0)*VLOOKUP($C158,ConversionTable,2,0)),OFFSET(AY$10,0,-$C158)*VLOOKUP($C158,ChurnTable,3,0)*VLOOKUP($C158,ConversionTable,2,0))*1</f>
        <v>23.799999999999994</v>
      </c>
    </row>
    <row r="159" spans="3:51" ht="12.75" outlineLevel="1">
      <c r="C159" s="50">
        <f t="shared" si="69"/>
        <v>43</v>
      </c>
      <c r="D159" s="51">
        <f>D108*Subscribers_Monthly</f>
        <v>0</v>
      </c>
      <c r="E159" s="51">
        <f ca="1" t="shared" si="68"/>
        <v>0</v>
      </c>
      <c r="F159" s="51">
        <f ca="1" t="shared" si="68"/>
        <v>0</v>
      </c>
      <c r="G159" s="51">
        <f ca="1" t="shared" si="68"/>
        <v>0</v>
      </c>
      <c r="H159" s="51">
        <f ca="1" t="shared" si="68"/>
        <v>0</v>
      </c>
      <c r="I159" s="51">
        <f ca="1" t="shared" si="68"/>
        <v>0</v>
      </c>
      <c r="J159" s="51">
        <f ca="1" t="shared" si="68"/>
        <v>0</v>
      </c>
      <c r="K159" s="51">
        <f ca="1" t="shared" si="68"/>
        <v>0</v>
      </c>
      <c r="L159" s="51">
        <f ca="1" t="shared" si="68"/>
        <v>0</v>
      </c>
      <c r="M159" s="51">
        <f ca="1" t="shared" si="68"/>
        <v>0</v>
      </c>
      <c r="N159" s="51">
        <f ca="1" t="shared" si="68"/>
        <v>0</v>
      </c>
      <c r="O159" s="51">
        <f ca="1" t="shared" si="68"/>
        <v>0</v>
      </c>
      <c r="P159" s="51">
        <f ca="1" t="shared" si="68"/>
        <v>0</v>
      </c>
      <c r="Q159" s="51">
        <f ca="1" t="shared" si="68"/>
        <v>0</v>
      </c>
      <c r="R159" s="51">
        <f ca="1" t="shared" si="68"/>
        <v>0</v>
      </c>
      <c r="S159" s="51">
        <f ca="1" t="shared" si="68"/>
        <v>0</v>
      </c>
      <c r="T159" s="51">
        <f ca="1" t="shared" si="67"/>
        <v>0</v>
      </c>
      <c r="U159" s="51">
        <f ca="1" t="shared" si="67"/>
        <v>0</v>
      </c>
      <c r="V159" s="51">
        <f ca="1" t="shared" si="67"/>
        <v>0</v>
      </c>
      <c r="W159" s="51">
        <f ca="1" t="shared" si="67"/>
        <v>0</v>
      </c>
      <c r="X159" s="51">
        <f ca="1" t="shared" si="67"/>
        <v>0</v>
      </c>
      <c r="Y159" s="51">
        <f ca="1" t="shared" si="67"/>
        <v>0</v>
      </c>
      <c r="Z159" s="51">
        <f ca="1" t="shared" si="67"/>
        <v>0</v>
      </c>
      <c r="AA159" s="51">
        <f ca="1" t="shared" si="67"/>
        <v>0</v>
      </c>
      <c r="AB159" s="51">
        <f ca="1" t="shared" si="67"/>
        <v>0</v>
      </c>
      <c r="AC159" s="51">
        <f ca="1" t="shared" si="67"/>
        <v>0</v>
      </c>
      <c r="AD159" s="51">
        <f ca="1" t="shared" si="67"/>
        <v>0</v>
      </c>
      <c r="AE159" s="51">
        <f ca="1" t="shared" si="67"/>
        <v>0</v>
      </c>
      <c r="AF159" s="51">
        <f ca="1" t="shared" si="67"/>
        <v>0</v>
      </c>
      <c r="AG159" s="51">
        <f ca="1" t="shared" si="67"/>
        <v>0</v>
      </c>
      <c r="AH159" s="51">
        <f ca="1" t="shared" si="67"/>
        <v>0</v>
      </c>
      <c r="AI159" s="51">
        <f ca="1" t="shared" si="66"/>
        <v>0</v>
      </c>
      <c r="AJ159" s="51">
        <f ca="1" t="shared" si="66"/>
        <v>0</v>
      </c>
      <c r="AK159" s="51">
        <f ca="1" t="shared" si="66"/>
        <v>0</v>
      </c>
      <c r="AL159" s="51">
        <f ca="1" t="shared" si="66"/>
        <v>0</v>
      </c>
      <c r="AM159" s="51">
        <f ca="1" t="shared" si="66"/>
        <v>0</v>
      </c>
      <c r="AN159" s="51">
        <f ca="1" t="shared" si="66"/>
        <v>0</v>
      </c>
      <c r="AO159" s="51">
        <f ca="1" t="shared" si="66"/>
        <v>0</v>
      </c>
      <c r="AP159" s="51">
        <f ca="1" t="shared" si="66"/>
        <v>0</v>
      </c>
      <c r="AQ159" s="51">
        <f ca="1" t="shared" si="66"/>
        <v>0</v>
      </c>
      <c r="AR159" s="51">
        <f ca="1">IF(ISNUMBER(OFFSET(AR$10,0,-$C159)*VLOOKUP($C159,ChurnTable,3,0)*VLOOKUP($C159,ConversionTable,2,0)),OFFSET(AR$10,0,-$C159)*VLOOKUP($C159,ChurnTable,3,0)*VLOOKUP($C159,ConversionTable,2,0))*1</f>
        <v>0</v>
      </c>
      <c r="AS159" s="51">
        <f ca="1">IF(ISNUMBER(OFFSET(AS$10,0,-$C159)*VLOOKUP($C159,ChurnTable,3,0)*VLOOKUP($C159,ConversionTable,2,0)),OFFSET(AS$10,0,-$C159)*VLOOKUP($C159,ChurnTable,3,0)*VLOOKUP($C159,ConversionTable,2,0))*1</f>
        <v>0</v>
      </c>
      <c r="AT159" s="51">
        <f ca="1">IF(ISNUMBER(OFFSET(AT$10,0,-$C159)*VLOOKUP($C159,ChurnTable,3,0)*VLOOKUP($C159,ConversionTable,2,0)),OFFSET(AT$10,0,-$C159)*VLOOKUP($C159,ChurnTable,3,0)*VLOOKUP($C159,ConversionTable,2,0))*1</f>
        <v>0</v>
      </c>
      <c r="AU159" s="51">
        <f ca="1">IF(ISNUMBER(OFFSET(AU$10,0,-$C159)*VLOOKUP($C159,ChurnTable,3,0)*VLOOKUP($C159,ConversionTable,2,0)),OFFSET(AU$10,0,-$C159)*VLOOKUP($C159,ChurnTable,3,0)*VLOOKUP($C159,ConversionTable,2,0))*1</f>
        <v>0</v>
      </c>
      <c r="AV159" s="51">
        <f ca="1">IF(ISNUMBER(OFFSET(AV$10,0,-$C159)*VLOOKUP($C159,ChurnTable,3,0)*VLOOKUP($C159,ConversionTable,2,0)),OFFSET(AV$10,0,-$C159)*VLOOKUP($C159,ChurnTable,3,0)*VLOOKUP($C159,ConversionTable,2,0))*1</f>
        <v>0</v>
      </c>
      <c r="AW159" s="51">
        <f ca="1">IF(ISNUMBER(OFFSET(AW$10,0,-$C159)*VLOOKUP($C159,ChurnTable,3,0)*VLOOKUP($C159,ConversionTable,2,0)),OFFSET(AW$10,0,-$C159)*VLOOKUP($C159,ChurnTable,3,0)*VLOOKUP($C159,ConversionTable,2,0))*1</f>
        <v>0</v>
      </c>
      <c r="AX159" s="51">
        <f ca="1">IF(ISNUMBER(OFFSET(AX$10,0,-$C159)*VLOOKUP($C159,ChurnTable,3,0)*VLOOKUP($C159,ConversionTable,2,0)),OFFSET(AX$10,0,-$C159)*VLOOKUP($C159,ChurnTable,3,0)*VLOOKUP($C159,ConversionTable,2,0))*1</f>
        <v>2.328999999999999</v>
      </c>
      <c r="AY159" s="51">
        <f ca="1">IF(ISNUMBER(OFFSET(AY$10,0,-$C159)*VLOOKUP($C159,ChurnTable,3,0)*VLOOKUP($C159,ConversionTable,2,0)),OFFSET(AY$10,0,-$C159)*VLOOKUP($C159,ChurnTable,3,0)*VLOOKUP($C159,ConversionTable,2,0))*1</f>
        <v>11.644999999999994</v>
      </c>
    </row>
    <row r="160" spans="3:51" ht="12.75" outlineLevel="1">
      <c r="C160" s="50">
        <f t="shared" si="69"/>
        <v>44</v>
      </c>
      <c r="D160" s="51">
        <f>D109*Subscribers_Monthly</f>
        <v>0</v>
      </c>
      <c r="E160" s="51">
        <f ca="1" t="shared" si="68"/>
        <v>0</v>
      </c>
      <c r="F160" s="51">
        <f ca="1" t="shared" si="68"/>
        <v>0</v>
      </c>
      <c r="G160" s="51">
        <f ca="1" t="shared" si="68"/>
        <v>0</v>
      </c>
      <c r="H160" s="51">
        <f ca="1" t="shared" si="68"/>
        <v>0</v>
      </c>
      <c r="I160" s="51">
        <f ca="1" t="shared" si="68"/>
        <v>0</v>
      </c>
      <c r="J160" s="51">
        <f ca="1" t="shared" si="68"/>
        <v>0</v>
      </c>
      <c r="K160" s="51">
        <f ca="1" t="shared" si="68"/>
        <v>0</v>
      </c>
      <c r="L160" s="51">
        <f ca="1" t="shared" si="68"/>
        <v>0</v>
      </c>
      <c r="M160" s="51">
        <f ca="1" t="shared" si="68"/>
        <v>0</v>
      </c>
      <c r="N160" s="51">
        <f ca="1" t="shared" si="68"/>
        <v>0</v>
      </c>
      <c r="O160" s="51">
        <f ca="1" t="shared" si="68"/>
        <v>0</v>
      </c>
      <c r="P160" s="51">
        <f ca="1" t="shared" si="68"/>
        <v>0</v>
      </c>
      <c r="Q160" s="51">
        <f ca="1" t="shared" si="68"/>
        <v>0</v>
      </c>
      <c r="R160" s="51">
        <f ca="1" t="shared" si="68"/>
        <v>0</v>
      </c>
      <c r="S160" s="51">
        <f ca="1" t="shared" si="68"/>
        <v>0</v>
      </c>
      <c r="T160" s="51">
        <f ca="1" t="shared" si="67"/>
        <v>0</v>
      </c>
      <c r="U160" s="51">
        <f ca="1" t="shared" si="67"/>
        <v>0</v>
      </c>
      <c r="V160" s="51">
        <f ca="1" t="shared" si="67"/>
        <v>0</v>
      </c>
      <c r="W160" s="51">
        <f ca="1" t="shared" si="67"/>
        <v>0</v>
      </c>
      <c r="X160" s="51">
        <f ca="1" t="shared" si="67"/>
        <v>0</v>
      </c>
      <c r="Y160" s="51">
        <f ca="1" t="shared" si="67"/>
        <v>0</v>
      </c>
      <c r="Z160" s="51">
        <f ca="1" t="shared" si="67"/>
        <v>0</v>
      </c>
      <c r="AA160" s="51">
        <f ca="1" t="shared" si="67"/>
        <v>0</v>
      </c>
      <c r="AB160" s="51">
        <f ca="1" t="shared" si="67"/>
        <v>0</v>
      </c>
      <c r="AC160" s="51">
        <f ca="1" t="shared" si="67"/>
        <v>0</v>
      </c>
      <c r="AD160" s="51">
        <f ca="1" t="shared" si="67"/>
        <v>0</v>
      </c>
      <c r="AE160" s="51">
        <f ca="1" t="shared" si="67"/>
        <v>0</v>
      </c>
      <c r="AF160" s="51">
        <f ca="1" t="shared" si="67"/>
        <v>0</v>
      </c>
      <c r="AG160" s="51">
        <f ca="1" t="shared" si="67"/>
        <v>0</v>
      </c>
      <c r="AH160" s="51">
        <f ca="1" t="shared" si="67"/>
        <v>0</v>
      </c>
      <c r="AI160" s="51">
        <f ca="1" t="shared" si="66"/>
        <v>0</v>
      </c>
      <c r="AJ160" s="51">
        <f ca="1" t="shared" si="66"/>
        <v>0</v>
      </c>
      <c r="AK160" s="51">
        <f ca="1" t="shared" si="66"/>
        <v>0</v>
      </c>
      <c r="AL160" s="51">
        <f ca="1" t="shared" si="66"/>
        <v>0</v>
      </c>
      <c r="AM160" s="51">
        <f ca="1" t="shared" si="66"/>
        <v>0</v>
      </c>
      <c r="AN160" s="51">
        <f ca="1" t="shared" si="66"/>
        <v>0</v>
      </c>
      <c r="AO160" s="51">
        <f ca="1" t="shared" si="66"/>
        <v>0</v>
      </c>
      <c r="AP160" s="51">
        <f ca="1" t="shared" si="66"/>
        <v>0</v>
      </c>
      <c r="AQ160" s="51">
        <f ca="1" t="shared" si="66"/>
        <v>0</v>
      </c>
      <c r="AR160" s="51">
        <f ca="1">IF(ISNUMBER(OFFSET(AR$10,0,-$C160)*VLOOKUP($C160,ChurnTable,3,0)*VLOOKUP($C160,ConversionTable,2,0)),OFFSET(AR$10,0,-$C160)*VLOOKUP($C160,ChurnTable,3,0)*VLOOKUP($C160,ConversionTable,2,0))*1</f>
        <v>0</v>
      </c>
      <c r="AS160" s="51">
        <f ca="1">IF(ISNUMBER(OFFSET(AS$10,0,-$C160)*VLOOKUP($C160,ChurnTable,3,0)*VLOOKUP($C160,ConversionTable,2,0)),OFFSET(AS$10,0,-$C160)*VLOOKUP($C160,ChurnTable,3,0)*VLOOKUP($C160,ConversionTable,2,0))*1</f>
        <v>0</v>
      </c>
      <c r="AT160" s="51">
        <f ca="1">IF(ISNUMBER(OFFSET(AT$10,0,-$C160)*VLOOKUP($C160,ChurnTable,3,0)*VLOOKUP($C160,ConversionTable,2,0)),OFFSET(AT$10,0,-$C160)*VLOOKUP($C160,ChurnTable,3,0)*VLOOKUP($C160,ConversionTable,2,0))*1</f>
        <v>0</v>
      </c>
      <c r="AU160" s="51">
        <f ca="1">IF(ISNUMBER(OFFSET(AU$10,0,-$C160)*VLOOKUP($C160,ChurnTable,3,0)*VLOOKUP($C160,ConversionTable,2,0)),OFFSET(AU$10,0,-$C160)*VLOOKUP($C160,ChurnTable,3,0)*VLOOKUP($C160,ConversionTable,2,0))*1</f>
        <v>0</v>
      </c>
      <c r="AV160" s="51">
        <f ca="1">IF(ISNUMBER(OFFSET(AV$10,0,-$C160)*VLOOKUP($C160,ChurnTable,3,0)*VLOOKUP($C160,ConversionTable,2,0)),OFFSET(AV$10,0,-$C160)*VLOOKUP($C160,ChurnTable,3,0)*VLOOKUP($C160,ConversionTable,2,0))*1</f>
        <v>0</v>
      </c>
      <c r="AW160" s="51">
        <f ca="1">IF(ISNUMBER(OFFSET(AW$10,0,-$C160)*VLOOKUP($C160,ChurnTable,3,0)*VLOOKUP($C160,ConversionTable,2,0)),OFFSET(AW$10,0,-$C160)*VLOOKUP($C160,ChurnTable,3,0)*VLOOKUP($C160,ConversionTable,2,0))*1</f>
        <v>0</v>
      </c>
      <c r="AX160" s="51">
        <f ca="1">IF(ISNUMBER(OFFSET(AX$10,0,-$C160)*VLOOKUP($C160,ChurnTable,3,0)*VLOOKUP($C160,ConversionTable,2,0)),OFFSET(AX$10,0,-$C160)*VLOOKUP($C160,ChurnTable,3,0)*VLOOKUP($C160,ConversionTable,2,0))*1</f>
        <v>0</v>
      </c>
      <c r="AY160" s="51">
        <f ca="1">IF(ISNUMBER(OFFSET(AY$10,0,-$C160)*VLOOKUP($C160,ChurnTable,3,0)*VLOOKUP($C160,ConversionTable,2,0)),OFFSET(AY$10,0,-$C160)*VLOOKUP($C160,ChurnTable,3,0)*VLOOKUP($C160,ConversionTable,2,0))*1</f>
        <v>2.277999999999999</v>
      </c>
    </row>
    <row r="161" spans="3:51" ht="12.75" outlineLevel="1">
      <c r="C161" s="50">
        <f t="shared" si="69"/>
        <v>45</v>
      </c>
      <c r="D161" s="51">
        <f>D110*Subscribers_Monthly</f>
        <v>0</v>
      </c>
      <c r="E161" s="51">
        <f ca="1" t="shared" si="68"/>
        <v>0</v>
      </c>
      <c r="F161" s="51">
        <f ca="1" t="shared" si="68"/>
        <v>0</v>
      </c>
      <c r="G161" s="51">
        <f ca="1" t="shared" si="68"/>
        <v>0</v>
      </c>
      <c r="H161" s="51">
        <f ca="1" t="shared" si="68"/>
        <v>0</v>
      </c>
      <c r="I161" s="51">
        <f ca="1" t="shared" si="68"/>
        <v>0</v>
      </c>
      <c r="J161" s="51">
        <f ca="1" t="shared" si="68"/>
        <v>0</v>
      </c>
      <c r="K161" s="51">
        <f ca="1" t="shared" si="68"/>
        <v>0</v>
      </c>
      <c r="L161" s="51">
        <f ca="1" t="shared" si="68"/>
        <v>0</v>
      </c>
      <c r="M161" s="51">
        <f ca="1" t="shared" si="68"/>
        <v>0</v>
      </c>
      <c r="N161" s="51">
        <f ca="1" t="shared" si="68"/>
        <v>0</v>
      </c>
      <c r="O161" s="51">
        <f ca="1" t="shared" si="68"/>
        <v>0</v>
      </c>
      <c r="P161" s="51">
        <f ca="1" t="shared" si="68"/>
        <v>0</v>
      </c>
      <c r="Q161" s="51">
        <f ca="1" t="shared" si="68"/>
        <v>0</v>
      </c>
      <c r="R161" s="51">
        <f ca="1" t="shared" si="68"/>
        <v>0</v>
      </c>
      <c r="S161" s="51">
        <f ca="1" t="shared" si="68"/>
        <v>0</v>
      </c>
      <c r="T161" s="51">
        <f ca="1" t="shared" si="67"/>
        <v>0</v>
      </c>
      <c r="U161" s="51">
        <f ca="1" t="shared" si="67"/>
        <v>0</v>
      </c>
      <c r="V161" s="51">
        <f ca="1" t="shared" si="67"/>
        <v>0</v>
      </c>
      <c r="W161" s="51">
        <f ca="1" t="shared" si="67"/>
        <v>0</v>
      </c>
      <c r="X161" s="51">
        <f ca="1" t="shared" si="67"/>
        <v>0</v>
      </c>
      <c r="Y161" s="51">
        <f ca="1" t="shared" si="67"/>
        <v>0</v>
      </c>
      <c r="Z161" s="51">
        <f ca="1" t="shared" si="67"/>
        <v>0</v>
      </c>
      <c r="AA161" s="51">
        <f ca="1" t="shared" si="67"/>
        <v>0</v>
      </c>
      <c r="AB161" s="51">
        <f ca="1" t="shared" si="67"/>
        <v>0</v>
      </c>
      <c r="AC161" s="51">
        <f ca="1" t="shared" si="67"/>
        <v>0</v>
      </c>
      <c r="AD161" s="51">
        <f ca="1" t="shared" si="67"/>
        <v>0</v>
      </c>
      <c r="AE161" s="51">
        <f ca="1" t="shared" si="67"/>
        <v>0</v>
      </c>
      <c r="AF161" s="51">
        <f ca="1" t="shared" si="67"/>
        <v>0</v>
      </c>
      <c r="AG161" s="51">
        <f ca="1" t="shared" si="67"/>
        <v>0</v>
      </c>
      <c r="AH161" s="51">
        <f ca="1" t="shared" si="67"/>
        <v>0</v>
      </c>
      <c r="AI161" s="51">
        <f ca="1" t="shared" si="66"/>
        <v>0</v>
      </c>
      <c r="AJ161" s="51">
        <f ca="1" t="shared" si="66"/>
        <v>0</v>
      </c>
      <c r="AK161" s="51">
        <f ca="1" t="shared" si="66"/>
        <v>0</v>
      </c>
      <c r="AL161" s="51">
        <f ca="1" t="shared" si="66"/>
        <v>0</v>
      </c>
      <c r="AM161" s="51">
        <f ca="1" t="shared" si="66"/>
        <v>0</v>
      </c>
      <c r="AN161" s="51">
        <f ca="1" t="shared" si="66"/>
        <v>0</v>
      </c>
      <c r="AO161" s="51">
        <f ca="1" t="shared" si="66"/>
        <v>0</v>
      </c>
      <c r="AP161" s="51">
        <f ca="1" t="shared" si="66"/>
        <v>0</v>
      </c>
      <c r="AQ161" s="51">
        <f ca="1" t="shared" si="66"/>
        <v>0</v>
      </c>
      <c r="AR161" s="51">
        <f ca="1">IF(ISNUMBER(OFFSET(AR$10,0,-$C161)*VLOOKUP($C161,ChurnTable,3,0)*VLOOKUP($C161,ConversionTable,2,0)),OFFSET(AR$10,0,-$C161)*VLOOKUP($C161,ChurnTable,3,0)*VLOOKUP($C161,ConversionTable,2,0))*1</f>
        <v>0</v>
      </c>
      <c r="AS161" s="51">
        <f ca="1">IF(ISNUMBER(OFFSET(AS$10,0,-$C161)*VLOOKUP($C161,ChurnTable,3,0)*VLOOKUP($C161,ConversionTable,2,0)),OFFSET(AS$10,0,-$C161)*VLOOKUP($C161,ChurnTable,3,0)*VLOOKUP($C161,ConversionTable,2,0))*1</f>
        <v>0</v>
      </c>
      <c r="AT161" s="51">
        <f ca="1">IF(ISNUMBER(OFFSET(AT$10,0,-$C161)*VLOOKUP($C161,ChurnTable,3,0)*VLOOKUP($C161,ConversionTable,2,0)),OFFSET(AT$10,0,-$C161)*VLOOKUP($C161,ChurnTable,3,0)*VLOOKUP($C161,ConversionTable,2,0))*1</f>
        <v>0</v>
      </c>
      <c r="AU161" s="51">
        <f ca="1">IF(ISNUMBER(OFFSET(AU$10,0,-$C161)*VLOOKUP($C161,ChurnTable,3,0)*VLOOKUP($C161,ConversionTable,2,0)),OFFSET(AU$10,0,-$C161)*VLOOKUP($C161,ChurnTable,3,0)*VLOOKUP($C161,ConversionTable,2,0))*1</f>
        <v>0</v>
      </c>
      <c r="AV161" s="51">
        <f ca="1">IF(ISNUMBER(OFFSET(AV$10,0,-$C161)*VLOOKUP($C161,ChurnTable,3,0)*VLOOKUP($C161,ConversionTable,2,0)),OFFSET(AV$10,0,-$C161)*VLOOKUP($C161,ChurnTable,3,0)*VLOOKUP($C161,ConversionTable,2,0))*1</f>
        <v>0</v>
      </c>
      <c r="AW161" s="51">
        <f ca="1">IF(ISNUMBER(OFFSET(AW$10,0,-$C161)*VLOOKUP($C161,ChurnTable,3,0)*VLOOKUP($C161,ConversionTable,2,0)),OFFSET(AW$10,0,-$C161)*VLOOKUP($C161,ChurnTable,3,0)*VLOOKUP($C161,ConversionTable,2,0))*1</f>
        <v>0</v>
      </c>
      <c r="AX161" s="51">
        <f ca="1">IF(ISNUMBER(OFFSET(AX$10,0,-$C161)*VLOOKUP($C161,ChurnTable,3,0)*VLOOKUP($C161,ConversionTable,2,0)),OFFSET(AX$10,0,-$C161)*VLOOKUP($C161,ChurnTable,3,0)*VLOOKUP($C161,ConversionTable,2,0))*1</f>
        <v>0</v>
      </c>
      <c r="AY161" s="51">
        <f ca="1">IF(ISNUMBER(OFFSET(AY$10,0,-$C161)*VLOOKUP($C161,ChurnTable,3,0)*VLOOKUP($C161,ConversionTable,2,0)),OFFSET(AY$10,0,-$C161)*VLOOKUP($C161,ChurnTable,3,0)*VLOOKUP($C161,ConversionTable,2,0))*1</f>
        <v>0</v>
      </c>
    </row>
    <row r="162" spans="3:51" ht="12.75" outlineLevel="1">
      <c r="C162" s="50">
        <f t="shared" si="69"/>
        <v>46</v>
      </c>
      <c r="D162" s="51">
        <f>D111*Subscribers_Monthly</f>
        <v>0</v>
      </c>
      <c r="E162" s="51">
        <f ca="1" t="shared" si="68"/>
        <v>0</v>
      </c>
      <c r="F162" s="51">
        <f ca="1" t="shared" si="68"/>
        <v>0</v>
      </c>
      <c r="G162" s="51">
        <f ca="1" t="shared" si="68"/>
        <v>0</v>
      </c>
      <c r="H162" s="51">
        <f ca="1" t="shared" si="68"/>
        <v>0</v>
      </c>
      <c r="I162" s="51">
        <f ca="1" t="shared" si="68"/>
        <v>0</v>
      </c>
      <c r="J162" s="51">
        <f ca="1" t="shared" si="68"/>
        <v>0</v>
      </c>
      <c r="K162" s="51">
        <f ca="1" t="shared" si="68"/>
        <v>0</v>
      </c>
      <c r="L162" s="51">
        <f ca="1" t="shared" si="68"/>
        <v>0</v>
      </c>
      <c r="M162" s="51">
        <f ca="1" t="shared" si="68"/>
        <v>0</v>
      </c>
      <c r="N162" s="51">
        <f ca="1" t="shared" si="68"/>
        <v>0</v>
      </c>
      <c r="O162" s="51">
        <f ca="1" t="shared" si="68"/>
        <v>0</v>
      </c>
      <c r="P162" s="51">
        <f ca="1" t="shared" si="68"/>
        <v>0</v>
      </c>
      <c r="Q162" s="51">
        <f ca="1" t="shared" si="68"/>
        <v>0</v>
      </c>
      <c r="R162" s="51">
        <f ca="1" t="shared" si="68"/>
        <v>0</v>
      </c>
      <c r="S162" s="51">
        <f ca="1" t="shared" si="68"/>
        <v>0</v>
      </c>
      <c r="T162" s="51">
        <f ca="1" t="shared" si="67"/>
        <v>0</v>
      </c>
      <c r="U162" s="51">
        <f ca="1" t="shared" si="67"/>
        <v>0</v>
      </c>
      <c r="V162" s="51">
        <f ca="1" t="shared" si="67"/>
        <v>0</v>
      </c>
      <c r="W162" s="51">
        <f ca="1" t="shared" si="67"/>
        <v>0</v>
      </c>
      <c r="X162" s="51">
        <f ca="1" t="shared" si="67"/>
        <v>0</v>
      </c>
      <c r="Y162" s="51">
        <f ca="1" t="shared" si="67"/>
        <v>0</v>
      </c>
      <c r="Z162" s="51">
        <f ca="1" t="shared" si="67"/>
        <v>0</v>
      </c>
      <c r="AA162" s="51">
        <f ca="1" t="shared" si="67"/>
        <v>0</v>
      </c>
      <c r="AB162" s="51">
        <f ca="1" t="shared" si="67"/>
        <v>0</v>
      </c>
      <c r="AC162" s="51">
        <f ca="1" t="shared" si="67"/>
        <v>0</v>
      </c>
      <c r="AD162" s="51">
        <f ca="1" t="shared" si="67"/>
        <v>0</v>
      </c>
      <c r="AE162" s="51">
        <f ca="1" t="shared" si="67"/>
        <v>0</v>
      </c>
      <c r="AF162" s="51">
        <f ca="1" t="shared" si="67"/>
        <v>0</v>
      </c>
      <c r="AG162" s="51">
        <f ca="1" t="shared" si="67"/>
        <v>0</v>
      </c>
      <c r="AH162" s="51">
        <f ca="1" t="shared" si="67"/>
        <v>0</v>
      </c>
      <c r="AI162" s="51">
        <f ca="1" t="shared" si="66"/>
        <v>0</v>
      </c>
      <c r="AJ162" s="51">
        <f ca="1" t="shared" si="66"/>
        <v>0</v>
      </c>
      <c r="AK162" s="51">
        <f ca="1" t="shared" si="66"/>
        <v>0</v>
      </c>
      <c r="AL162" s="51">
        <f ca="1" t="shared" si="66"/>
        <v>0</v>
      </c>
      <c r="AM162" s="51">
        <f ca="1" t="shared" si="66"/>
        <v>0</v>
      </c>
      <c r="AN162" s="51">
        <f ca="1" t="shared" si="66"/>
        <v>0</v>
      </c>
      <c r="AO162" s="51">
        <f ca="1" t="shared" si="66"/>
        <v>0</v>
      </c>
      <c r="AP162" s="51">
        <f ca="1" t="shared" si="66"/>
        <v>0</v>
      </c>
      <c r="AQ162" s="51">
        <f ca="1" t="shared" si="66"/>
        <v>0</v>
      </c>
      <c r="AR162" s="51">
        <f ca="1">IF(ISNUMBER(OFFSET(AR$10,0,-$C162)*VLOOKUP($C162,ChurnTable,3,0)*VLOOKUP($C162,ConversionTable,2,0)),OFFSET(AR$10,0,-$C162)*VLOOKUP($C162,ChurnTable,3,0)*VLOOKUP($C162,ConversionTable,2,0))*1</f>
        <v>0</v>
      </c>
      <c r="AS162" s="51">
        <f ca="1">IF(ISNUMBER(OFFSET(AS$10,0,-$C162)*VLOOKUP($C162,ChurnTable,3,0)*VLOOKUP($C162,ConversionTable,2,0)),OFFSET(AS$10,0,-$C162)*VLOOKUP($C162,ChurnTable,3,0)*VLOOKUP($C162,ConversionTable,2,0))*1</f>
        <v>0</v>
      </c>
      <c r="AT162" s="51">
        <f ca="1">IF(ISNUMBER(OFFSET(AT$10,0,-$C162)*VLOOKUP($C162,ChurnTable,3,0)*VLOOKUP($C162,ConversionTable,2,0)),OFFSET(AT$10,0,-$C162)*VLOOKUP($C162,ChurnTable,3,0)*VLOOKUP($C162,ConversionTable,2,0))*1</f>
        <v>0</v>
      </c>
      <c r="AU162" s="51">
        <f ca="1">IF(ISNUMBER(OFFSET(AU$10,0,-$C162)*VLOOKUP($C162,ChurnTable,3,0)*VLOOKUP($C162,ConversionTable,2,0)),OFFSET(AU$10,0,-$C162)*VLOOKUP($C162,ChurnTable,3,0)*VLOOKUP($C162,ConversionTable,2,0))*1</f>
        <v>0</v>
      </c>
      <c r="AV162" s="51">
        <f ca="1">IF(ISNUMBER(OFFSET(AV$10,0,-$C162)*VLOOKUP($C162,ChurnTable,3,0)*VLOOKUP($C162,ConversionTable,2,0)),OFFSET(AV$10,0,-$C162)*VLOOKUP($C162,ChurnTable,3,0)*VLOOKUP($C162,ConversionTable,2,0))*1</f>
        <v>0</v>
      </c>
      <c r="AW162" s="51">
        <f ca="1">IF(ISNUMBER(OFFSET(AW$10,0,-$C162)*VLOOKUP($C162,ChurnTable,3,0)*VLOOKUP($C162,ConversionTable,2,0)),OFFSET(AW$10,0,-$C162)*VLOOKUP($C162,ChurnTable,3,0)*VLOOKUP($C162,ConversionTable,2,0))*1</f>
        <v>0</v>
      </c>
      <c r="AX162" s="51">
        <f ca="1">IF(ISNUMBER(OFFSET(AX$10,0,-$C162)*VLOOKUP($C162,ChurnTable,3,0)*VLOOKUP($C162,ConversionTable,2,0)),OFFSET(AX$10,0,-$C162)*VLOOKUP($C162,ChurnTable,3,0)*VLOOKUP($C162,ConversionTable,2,0))*1</f>
        <v>0</v>
      </c>
      <c r="AY162" s="51">
        <f ca="1">IF(ISNUMBER(OFFSET(AY$10,0,-$C162)*VLOOKUP($C162,ChurnTable,3,0)*VLOOKUP($C162,ConversionTable,2,0)),OFFSET(AY$10,0,-$C162)*VLOOKUP($C162,ChurnTable,3,0)*VLOOKUP($C162,ConversionTable,2,0))*1</f>
        <v>0</v>
      </c>
    </row>
    <row r="163" spans="3:51" ht="12.75" outlineLevel="1">
      <c r="C163" s="50">
        <f t="shared" si="69"/>
        <v>47</v>
      </c>
      <c r="D163" s="51">
        <f>D112*Subscribers_Monthly</f>
        <v>0</v>
      </c>
      <c r="E163" s="51">
        <f ca="1" t="shared" si="68"/>
        <v>0</v>
      </c>
      <c r="F163" s="51">
        <f ca="1" t="shared" si="68"/>
        <v>0</v>
      </c>
      <c r="G163" s="51">
        <f ca="1" t="shared" si="68"/>
        <v>0</v>
      </c>
      <c r="H163" s="51">
        <f ca="1" t="shared" si="68"/>
        <v>0</v>
      </c>
      <c r="I163" s="51">
        <f ca="1" t="shared" si="68"/>
        <v>0</v>
      </c>
      <c r="J163" s="51">
        <f ca="1" t="shared" si="68"/>
        <v>0</v>
      </c>
      <c r="K163" s="51">
        <f ca="1" t="shared" si="68"/>
        <v>0</v>
      </c>
      <c r="L163" s="51">
        <f ca="1" t="shared" si="68"/>
        <v>0</v>
      </c>
      <c r="M163" s="51">
        <f ca="1" t="shared" si="68"/>
        <v>0</v>
      </c>
      <c r="N163" s="51">
        <f ca="1" t="shared" si="68"/>
        <v>0</v>
      </c>
      <c r="O163" s="51">
        <f ca="1" t="shared" si="68"/>
        <v>0</v>
      </c>
      <c r="P163" s="51">
        <f ca="1" t="shared" si="68"/>
        <v>0</v>
      </c>
      <c r="Q163" s="51">
        <f ca="1" t="shared" si="68"/>
        <v>0</v>
      </c>
      <c r="R163" s="51">
        <f ca="1" t="shared" si="68"/>
        <v>0</v>
      </c>
      <c r="S163" s="51">
        <f ca="1" t="shared" si="68"/>
        <v>0</v>
      </c>
      <c r="T163" s="51">
        <f ca="1" t="shared" si="67"/>
        <v>0</v>
      </c>
      <c r="U163" s="51">
        <f ca="1" t="shared" si="67"/>
        <v>0</v>
      </c>
      <c r="V163" s="51">
        <f ca="1" t="shared" si="67"/>
        <v>0</v>
      </c>
      <c r="W163" s="51">
        <f ca="1" t="shared" si="67"/>
        <v>0</v>
      </c>
      <c r="X163" s="51">
        <f ca="1" t="shared" si="67"/>
        <v>0</v>
      </c>
      <c r="Y163" s="51">
        <f ca="1" t="shared" si="67"/>
        <v>0</v>
      </c>
      <c r="Z163" s="51">
        <f ca="1" t="shared" si="67"/>
        <v>0</v>
      </c>
      <c r="AA163" s="51">
        <f ca="1" t="shared" si="67"/>
        <v>0</v>
      </c>
      <c r="AB163" s="51">
        <f ca="1" t="shared" si="67"/>
        <v>0</v>
      </c>
      <c r="AC163" s="51">
        <f ca="1" t="shared" si="67"/>
        <v>0</v>
      </c>
      <c r="AD163" s="51">
        <f ca="1" t="shared" si="67"/>
        <v>0</v>
      </c>
      <c r="AE163" s="51">
        <f ca="1" t="shared" si="67"/>
        <v>0</v>
      </c>
      <c r="AF163" s="51">
        <f ca="1" t="shared" si="67"/>
        <v>0</v>
      </c>
      <c r="AG163" s="51">
        <f ca="1" t="shared" si="67"/>
        <v>0</v>
      </c>
      <c r="AH163" s="51">
        <f ca="1" t="shared" si="67"/>
        <v>0</v>
      </c>
      <c r="AI163" s="51">
        <f ca="1" t="shared" si="66"/>
        <v>0</v>
      </c>
      <c r="AJ163" s="51">
        <f ca="1" t="shared" si="66"/>
        <v>0</v>
      </c>
      <c r="AK163" s="51">
        <f ca="1" t="shared" si="66"/>
        <v>0</v>
      </c>
      <c r="AL163" s="51">
        <f ca="1" t="shared" si="66"/>
        <v>0</v>
      </c>
      <c r="AM163" s="51">
        <f ca="1" t="shared" si="66"/>
        <v>0</v>
      </c>
      <c r="AN163" s="51">
        <f ca="1" t="shared" si="66"/>
        <v>0</v>
      </c>
      <c r="AO163" s="51">
        <f ca="1" t="shared" si="66"/>
        <v>0</v>
      </c>
      <c r="AP163" s="51">
        <f ca="1" t="shared" si="66"/>
        <v>0</v>
      </c>
      <c r="AQ163" s="51">
        <f ca="1" t="shared" si="66"/>
        <v>0</v>
      </c>
      <c r="AR163" s="51">
        <f ca="1">IF(ISNUMBER(OFFSET(AR$10,0,-$C163)*VLOOKUP($C163,ChurnTable,3,0)*VLOOKUP($C163,ConversionTable,2,0)),OFFSET(AR$10,0,-$C163)*VLOOKUP($C163,ChurnTable,3,0)*VLOOKUP($C163,ConversionTable,2,0))*1</f>
        <v>0</v>
      </c>
      <c r="AS163" s="51">
        <f ca="1">IF(ISNUMBER(OFFSET(AS$10,0,-$C163)*VLOOKUP($C163,ChurnTable,3,0)*VLOOKUP($C163,ConversionTable,2,0)),OFFSET(AS$10,0,-$C163)*VLOOKUP($C163,ChurnTable,3,0)*VLOOKUP($C163,ConversionTable,2,0))*1</f>
        <v>0</v>
      </c>
      <c r="AT163" s="51">
        <f ca="1">IF(ISNUMBER(OFFSET(AT$10,0,-$C163)*VLOOKUP($C163,ChurnTable,3,0)*VLOOKUP($C163,ConversionTable,2,0)),OFFSET(AT$10,0,-$C163)*VLOOKUP($C163,ChurnTable,3,0)*VLOOKUP($C163,ConversionTable,2,0))*1</f>
        <v>0</v>
      </c>
      <c r="AU163" s="51">
        <f ca="1">IF(ISNUMBER(OFFSET(AU$10,0,-$C163)*VLOOKUP($C163,ChurnTable,3,0)*VLOOKUP($C163,ConversionTable,2,0)),OFFSET(AU$10,0,-$C163)*VLOOKUP($C163,ChurnTable,3,0)*VLOOKUP($C163,ConversionTable,2,0))*1</f>
        <v>0</v>
      </c>
      <c r="AV163" s="51">
        <f ca="1">IF(ISNUMBER(OFFSET(AV$10,0,-$C163)*VLOOKUP($C163,ChurnTable,3,0)*VLOOKUP($C163,ConversionTable,2,0)),OFFSET(AV$10,0,-$C163)*VLOOKUP($C163,ChurnTable,3,0)*VLOOKUP($C163,ConversionTable,2,0))*1</f>
        <v>0</v>
      </c>
      <c r="AW163" s="51">
        <f ca="1">IF(ISNUMBER(OFFSET(AW$10,0,-$C163)*VLOOKUP($C163,ChurnTable,3,0)*VLOOKUP($C163,ConversionTable,2,0)),OFFSET(AW$10,0,-$C163)*VLOOKUP($C163,ChurnTable,3,0)*VLOOKUP($C163,ConversionTable,2,0))*1</f>
        <v>0</v>
      </c>
      <c r="AX163" s="51">
        <f ca="1">IF(ISNUMBER(OFFSET(AX$10,0,-$C163)*VLOOKUP($C163,ChurnTable,3,0)*VLOOKUP($C163,ConversionTable,2,0)),OFFSET(AX$10,0,-$C163)*VLOOKUP($C163,ChurnTable,3,0)*VLOOKUP($C163,ConversionTable,2,0))*1</f>
        <v>0</v>
      </c>
      <c r="AY163" s="51">
        <f ca="1">IF(ISNUMBER(OFFSET(AY$10,0,-$C163)*VLOOKUP($C163,ChurnTable,3,0)*VLOOKUP($C163,ConversionTable,2,0)),OFFSET(AY$10,0,-$C163)*VLOOKUP($C163,ChurnTable,3,0)*VLOOKUP($C163,ConversionTable,2,0))*1</f>
        <v>0</v>
      </c>
    </row>
    <row r="164" spans="3:51" ht="12.75" outlineLevel="1">
      <c r="C164" s="50">
        <f t="shared" si="69"/>
        <v>48</v>
      </c>
      <c r="D164" s="51">
        <f>D113*Subscribers_Monthly</f>
        <v>0</v>
      </c>
      <c r="E164" s="51">
        <f ca="1" t="shared" si="68"/>
        <v>0</v>
      </c>
      <c r="F164" s="51">
        <f ca="1" t="shared" si="68"/>
        <v>0</v>
      </c>
      <c r="G164" s="51">
        <f ca="1" t="shared" si="68"/>
        <v>0</v>
      </c>
      <c r="H164" s="51">
        <f ca="1" t="shared" si="68"/>
        <v>0</v>
      </c>
      <c r="I164" s="51">
        <f ca="1" t="shared" si="68"/>
        <v>0</v>
      </c>
      <c r="J164" s="51">
        <f ca="1" t="shared" si="68"/>
        <v>0</v>
      </c>
      <c r="K164" s="51">
        <f ca="1" t="shared" si="68"/>
        <v>0</v>
      </c>
      <c r="L164" s="51">
        <f ca="1" t="shared" si="68"/>
        <v>0</v>
      </c>
      <c r="M164" s="51">
        <f ca="1" t="shared" si="68"/>
        <v>0</v>
      </c>
      <c r="N164" s="51">
        <f ca="1" t="shared" si="68"/>
        <v>0</v>
      </c>
      <c r="O164" s="51">
        <f ca="1" t="shared" si="68"/>
        <v>0</v>
      </c>
      <c r="P164" s="51">
        <f ca="1" t="shared" si="68"/>
        <v>0</v>
      </c>
      <c r="Q164" s="51">
        <f ca="1" t="shared" si="68"/>
        <v>0</v>
      </c>
      <c r="R164" s="51">
        <f ca="1" t="shared" si="68"/>
        <v>0</v>
      </c>
      <c r="S164" s="51">
        <f ca="1" t="shared" si="68"/>
        <v>0</v>
      </c>
      <c r="T164" s="51">
        <f ca="1" t="shared" si="67"/>
        <v>0</v>
      </c>
      <c r="U164" s="51">
        <f ca="1" t="shared" si="67"/>
        <v>0</v>
      </c>
      <c r="V164" s="51">
        <f ca="1" t="shared" si="67"/>
        <v>0</v>
      </c>
      <c r="W164" s="51">
        <f ca="1" t="shared" si="67"/>
        <v>0</v>
      </c>
      <c r="X164" s="51">
        <f ca="1" t="shared" si="67"/>
        <v>0</v>
      </c>
      <c r="Y164" s="51">
        <f ca="1" t="shared" si="67"/>
        <v>0</v>
      </c>
      <c r="Z164" s="51">
        <f ca="1" t="shared" si="67"/>
        <v>0</v>
      </c>
      <c r="AA164" s="51">
        <f ca="1" t="shared" si="67"/>
        <v>0</v>
      </c>
      <c r="AB164" s="51">
        <f ca="1" t="shared" si="67"/>
        <v>0</v>
      </c>
      <c r="AC164" s="51">
        <f ca="1" t="shared" si="67"/>
        <v>0</v>
      </c>
      <c r="AD164" s="51">
        <f ca="1" t="shared" si="67"/>
        <v>0</v>
      </c>
      <c r="AE164" s="51">
        <f ca="1" t="shared" si="67"/>
        <v>0</v>
      </c>
      <c r="AF164" s="51">
        <f ca="1" t="shared" si="67"/>
        <v>0</v>
      </c>
      <c r="AG164" s="51">
        <f ca="1" t="shared" si="67"/>
        <v>0</v>
      </c>
      <c r="AH164" s="51">
        <f ca="1" t="shared" si="67"/>
        <v>0</v>
      </c>
      <c r="AI164" s="51">
        <f aca="true" ca="1" t="shared" si="70" ref="AI164:AX165">IF(ISNUMBER(OFFSET(AI$10,0,-$C164)*VLOOKUP($C164,ChurnTable,3,0)*VLOOKUP($C164,ConversionTable,2,0)),OFFSET(AI$10,0,-$C164)*VLOOKUP($C164,ChurnTable,3,0)*VLOOKUP($C164,ConversionTable,2,0))*1</f>
        <v>0</v>
      </c>
      <c r="AJ164" s="51">
        <f ca="1" t="shared" si="70"/>
        <v>0</v>
      </c>
      <c r="AK164" s="51">
        <f ca="1" t="shared" si="70"/>
        <v>0</v>
      </c>
      <c r="AL164" s="51">
        <f ca="1" t="shared" si="70"/>
        <v>0</v>
      </c>
      <c r="AM164" s="51">
        <f ca="1" t="shared" si="70"/>
        <v>0</v>
      </c>
      <c r="AN164" s="51">
        <f ca="1" t="shared" si="70"/>
        <v>0</v>
      </c>
      <c r="AO164" s="51">
        <f ca="1" t="shared" si="70"/>
        <v>0</v>
      </c>
      <c r="AP164" s="51">
        <f ca="1" t="shared" si="70"/>
        <v>0</v>
      </c>
      <c r="AQ164" s="51">
        <f ca="1" t="shared" si="70"/>
        <v>0</v>
      </c>
      <c r="AR164" s="51">
        <f ca="1" t="shared" si="70"/>
        <v>0</v>
      </c>
      <c r="AS164" s="51">
        <f ca="1" t="shared" si="70"/>
        <v>0</v>
      </c>
      <c r="AT164" s="51">
        <f ca="1" t="shared" si="70"/>
        <v>0</v>
      </c>
      <c r="AU164" s="51">
        <f ca="1" t="shared" si="70"/>
        <v>0</v>
      </c>
      <c r="AV164" s="51">
        <f ca="1" t="shared" si="70"/>
        <v>0</v>
      </c>
      <c r="AW164" s="51">
        <f ca="1" t="shared" si="70"/>
        <v>0</v>
      </c>
      <c r="AX164" s="51">
        <f ca="1" t="shared" si="70"/>
        <v>0</v>
      </c>
      <c r="AY164" s="51">
        <f ca="1">IF(ISNUMBER(OFFSET(AY$10,0,-$C164)*VLOOKUP($C164,ChurnTable,3,0)*VLOOKUP($C164,ConversionTable,2,0)),OFFSET(AY$10,0,-$C164)*VLOOKUP($C164,ChurnTable,3,0)*VLOOKUP($C164,ConversionTable,2,0))*1</f>
        <v>0</v>
      </c>
    </row>
    <row r="165" spans="3:56" ht="12.75">
      <c r="C165" s="52" t="s">
        <v>48</v>
      </c>
      <c r="D165" s="53">
        <f>SUM(D117:D164)</f>
        <v>0</v>
      </c>
      <c r="E165" s="53">
        <f>SUM(E117:E164)</f>
        <v>0</v>
      </c>
      <c r="F165" s="53">
        <f>SUM(F117:F164)</f>
        <v>0</v>
      </c>
      <c r="G165" s="53">
        <f>SUM(G117:G164)</f>
        <v>0</v>
      </c>
      <c r="H165" s="53">
        <f>SUM(H117:H164)</f>
        <v>0.22499999999999998</v>
      </c>
      <c r="I165" s="53">
        <f>SUM(I117:I164)</f>
        <v>1.4749999999999999</v>
      </c>
      <c r="J165" s="53">
        <f>SUM(J117:J164)</f>
        <v>4.6</v>
      </c>
      <c r="K165" s="53">
        <f>SUM(K117:K164)</f>
        <v>18.5</v>
      </c>
      <c r="L165" s="53">
        <f>SUM(L117:L164)</f>
        <v>50.67</v>
      </c>
      <c r="M165" s="53">
        <f>SUM(M117:M164)</f>
        <v>111.94999999999999</v>
      </c>
      <c r="N165" s="53">
        <f>SUM(N117:N164)</f>
        <v>233.45999999999998</v>
      </c>
      <c r="O165" s="53">
        <f>SUM(O117:O164)</f>
        <v>442.749</v>
      </c>
      <c r="P165" s="53">
        <f>SUM(P117:P164)</f>
        <v>790.977</v>
      </c>
      <c r="Q165" s="53">
        <f>SUM(Q117:Q164)</f>
        <v>1343.459</v>
      </c>
      <c r="R165" s="53">
        <f>SUM(R117:R164)</f>
        <v>2140.545</v>
      </c>
      <c r="S165" s="53">
        <f>SUM(S117:S164)</f>
        <v>3196.6725</v>
      </c>
      <c r="T165" s="53">
        <f>SUM(T117:T164)</f>
        <v>4523.238375000001</v>
      </c>
      <c r="U165" s="53">
        <f>SUM(U117:U164)</f>
        <v>6120.78684375</v>
      </c>
      <c r="V165" s="53">
        <f>SUM(V117:V164)</f>
        <v>8009.2148359375005</v>
      </c>
      <c r="W165" s="53">
        <f>SUM(W117:W164)</f>
        <v>10202.429727734378</v>
      </c>
      <c r="X165" s="53">
        <f>SUM(X117:X164)</f>
        <v>12716.908464121094</v>
      </c>
      <c r="Y165" s="53">
        <f>SUM(Y117:Y164)</f>
        <v>15570.187837327148</v>
      </c>
      <c r="Z165" s="53">
        <f>SUM(Z117:Z164)</f>
        <v>18773.319479193506</v>
      </c>
      <c r="AA165" s="53">
        <f>SUM(AA117:AA164)</f>
        <v>22337.486803153177</v>
      </c>
      <c r="AB165" s="53">
        <f>SUM(AB117:AB164)</f>
        <v>26277.20309331084</v>
      </c>
      <c r="AC165" s="53">
        <f>SUM(AC117:AC164)</f>
        <v>30597.575030547556</v>
      </c>
      <c r="AD165" s="53">
        <f>SUM(AD117:AD164)</f>
        <v>35306.66072683742</v>
      </c>
      <c r="AE165" s="53">
        <f>SUM(AE117:AE164)</f>
        <v>40414.49757325536</v>
      </c>
      <c r="AF165" s="53">
        <f>SUM(AF117:AF164)</f>
        <v>45914.013306301145</v>
      </c>
      <c r="AG165" s="53">
        <f>SUM(AG117:AG164)</f>
        <v>51788.14937490997</v>
      </c>
      <c r="AH165" s="53">
        <f>SUM(AH117:AH164)</f>
        <v>58009.542779873314</v>
      </c>
      <c r="AI165" s="53">
        <f>SUM(AI117:AI164)</f>
        <v>64524.00814870529</v>
      </c>
      <c r="AJ165" s="53">
        <f>SUM(AJ117:AJ164)</f>
        <v>71297.00669488462</v>
      </c>
      <c r="AK165" s="53">
        <f>SUM(AK117:AK164)</f>
        <v>78328.81523719706</v>
      </c>
      <c r="AL165" s="53">
        <f>SUM(AL117:AL164)</f>
        <v>85622.26090669469</v>
      </c>
      <c r="AM165" s="53">
        <f>SUM(AM117:AM164)</f>
        <v>93179.52741899244</v>
      </c>
      <c r="AN165" s="53">
        <f>SUM(AN117:AN164)</f>
        <v>101002.42225648118</v>
      </c>
      <c r="AO165" s="53">
        <f>SUM(AO117:AO164)</f>
        <v>109085.11299498999</v>
      </c>
      <c r="AP165" s="53">
        <f>SUM(AP117:AP164)</f>
        <v>117423.60774503974</v>
      </c>
      <c r="AQ165" s="53">
        <f>SUM(AQ117:AQ164)</f>
        <v>126008.92871998053</v>
      </c>
      <c r="AR165" s="53">
        <f>SUM(AR117:AR164)</f>
        <v>134832.56548012357</v>
      </c>
      <c r="AS165" s="53">
        <f>SUM(AS117:AS164)</f>
        <v>143884.24044840163</v>
      </c>
      <c r="AT165" s="53">
        <f>SUM(AT117:AT164)</f>
        <v>153151.84409605173</v>
      </c>
      <c r="AU165" s="53">
        <f>SUM(AU117:AU164)</f>
        <v>162623.7148747647</v>
      </c>
      <c r="AV165" s="53">
        <f>SUM(AV117:AV164)</f>
        <v>172288.05013224625</v>
      </c>
      <c r="AW165" s="53">
        <f>SUM(AW117:AW164)</f>
        <v>182134.63637915556</v>
      </c>
      <c r="AX165" s="53">
        <f>SUM(AX117:AX164)</f>
        <v>192150.9427322724</v>
      </c>
      <c r="AY165" s="53">
        <f>SUM(AY117:AY164)</f>
        <v>202325.67748670193</v>
      </c>
      <c r="BA165" s="3">
        <f>O165</f>
        <v>442.749</v>
      </c>
      <c r="BB165" s="3">
        <f>AA165</f>
        <v>22337.486803153177</v>
      </c>
      <c r="BC165" s="3">
        <f>AM165</f>
        <v>93179.52741899244</v>
      </c>
      <c r="BD165" s="3">
        <f>AY165</f>
        <v>202325.67748670193</v>
      </c>
    </row>
    <row r="166" ht="12.75"/>
    <row r="167" ht="12.75"/>
    <row r="168" ht="12.75"/>
    <row r="169" ht="12.75"/>
    <row r="170" ht="12.75"/>
    <row r="171" ht="12.75"/>
    <row r="172" ht="12.75"/>
    <row r="173" spans="3:51" ht="12.75">
      <c r="C173" s="5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</row>
    <row r="174" ht="20.25">
      <c r="A174" s="57" t="s">
        <v>57</v>
      </c>
    </row>
    <row r="175" spans="3:51" ht="12.75">
      <c r="C175" t="s">
        <v>59</v>
      </c>
      <c r="D175" s="158">
        <v>0</v>
      </c>
      <c r="E175" s="158">
        <v>0</v>
      </c>
      <c r="F175" s="158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8">
        <v>0</v>
      </c>
      <c r="R175" s="158">
        <v>0</v>
      </c>
      <c r="S175" s="158">
        <v>0</v>
      </c>
      <c r="T175" s="158">
        <v>0</v>
      </c>
      <c r="U175" s="158">
        <v>0</v>
      </c>
      <c r="V175" s="158">
        <v>0</v>
      </c>
      <c r="W175" s="158">
        <v>0</v>
      </c>
      <c r="X175" s="158">
        <v>0</v>
      </c>
      <c r="Y175" s="158">
        <v>0</v>
      </c>
      <c r="Z175" s="158">
        <v>0</v>
      </c>
      <c r="AA175" s="158">
        <v>0</v>
      </c>
      <c r="AB175" s="158">
        <v>0</v>
      </c>
      <c r="AC175" s="158">
        <v>0</v>
      </c>
      <c r="AD175" s="158">
        <v>0</v>
      </c>
      <c r="AE175" s="158">
        <v>0</v>
      </c>
      <c r="AF175" s="158">
        <v>0</v>
      </c>
      <c r="AG175" s="158">
        <v>0</v>
      </c>
      <c r="AH175" s="158">
        <v>0</v>
      </c>
      <c r="AI175" s="158">
        <v>0</v>
      </c>
      <c r="AJ175" s="158">
        <v>0</v>
      </c>
      <c r="AK175" s="158">
        <v>0</v>
      </c>
      <c r="AL175" s="158">
        <v>0</v>
      </c>
      <c r="AM175" s="158">
        <v>0</v>
      </c>
      <c r="AN175" s="158">
        <v>0</v>
      </c>
      <c r="AO175" s="158">
        <v>0</v>
      </c>
      <c r="AP175" s="158">
        <v>0</v>
      </c>
      <c r="AQ175" s="158">
        <v>0</v>
      </c>
      <c r="AR175" s="158">
        <v>0</v>
      </c>
      <c r="AS175" s="158">
        <v>0</v>
      </c>
      <c r="AT175" s="158">
        <v>0</v>
      </c>
      <c r="AU175" s="158">
        <v>0</v>
      </c>
      <c r="AV175" s="158">
        <v>0</v>
      </c>
      <c r="AW175" s="158">
        <v>0</v>
      </c>
      <c r="AX175" s="158">
        <v>0</v>
      </c>
      <c r="AY175" s="158">
        <v>0</v>
      </c>
    </row>
    <row r="176" spans="3:51" ht="12.75">
      <c r="C176" t="s">
        <v>60</v>
      </c>
      <c r="D176" s="158">
        <v>0</v>
      </c>
      <c r="E176" s="158">
        <v>0</v>
      </c>
      <c r="F176" s="158">
        <v>0</v>
      </c>
      <c r="G176" s="158">
        <v>0</v>
      </c>
      <c r="H176" s="158">
        <v>0</v>
      </c>
      <c r="I176" s="158"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8">
        <v>0</v>
      </c>
      <c r="R176" s="158">
        <v>0</v>
      </c>
      <c r="S176" s="158">
        <v>0</v>
      </c>
      <c r="T176" s="158">
        <v>0</v>
      </c>
      <c r="U176" s="158">
        <v>0</v>
      </c>
      <c r="V176" s="158">
        <v>0</v>
      </c>
      <c r="W176" s="158">
        <v>0</v>
      </c>
      <c r="X176" s="158">
        <v>0</v>
      </c>
      <c r="Y176" s="158">
        <v>0</v>
      </c>
      <c r="Z176" s="158">
        <v>0</v>
      </c>
      <c r="AA176" s="158">
        <v>0</v>
      </c>
      <c r="AB176" s="158">
        <v>0</v>
      </c>
      <c r="AC176" s="158">
        <v>0</v>
      </c>
      <c r="AD176" s="158">
        <v>0</v>
      </c>
      <c r="AE176" s="158">
        <v>0</v>
      </c>
      <c r="AF176" s="158">
        <v>0</v>
      </c>
      <c r="AG176" s="158">
        <v>0</v>
      </c>
      <c r="AH176" s="158">
        <v>0</v>
      </c>
      <c r="AI176" s="158">
        <v>0</v>
      </c>
      <c r="AJ176" s="158">
        <v>0</v>
      </c>
      <c r="AK176" s="158">
        <v>0</v>
      </c>
      <c r="AL176" s="158">
        <v>0</v>
      </c>
      <c r="AM176" s="158">
        <v>0</v>
      </c>
      <c r="AN176" s="158">
        <v>0</v>
      </c>
      <c r="AO176" s="158">
        <v>0</v>
      </c>
      <c r="AP176" s="158">
        <v>0</v>
      </c>
      <c r="AQ176" s="158">
        <v>0</v>
      </c>
      <c r="AR176" s="158">
        <v>0</v>
      </c>
      <c r="AS176" s="158">
        <v>0</v>
      </c>
      <c r="AT176" s="158">
        <v>0</v>
      </c>
      <c r="AU176" s="158">
        <v>0</v>
      </c>
      <c r="AV176" s="158">
        <v>0</v>
      </c>
      <c r="AW176" s="158">
        <v>0</v>
      </c>
      <c r="AX176" s="158">
        <v>0</v>
      </c>
      <c r="AY176" s="158">
        <v>0</v>
      </c>
    </row>
    <row r="177" ht="12.75"/>
    <row r="178" spans="3:51" ht="12.75">
      <c r="C178" t="s">
        <v>58</v>
      </c>
      <c r="D178" s="63">
        <f aca="true" t="shared" si="71" ref="D178:AY178">D63*Concurrency_Multiple</f>
        <v>0</v>
      </c>
      <c r="E178" s="63">
        <f t="shared" si="71"/>
        <v>0</v>
      </c>
      <c r="F178" s="63">
        <f t="shared" si="71"/>
        <v>0</v>
      </c>
      <c r="G178" s="63">
        <f t="shared" si="71"/>
        <v>0</v>
      </c>
      <c r="H178" s="63">
        <f t="shared" si="71"/>
        <v>0</v>
      </c>
      <c r="I178" s="63">
        <f t="shared" si="71"/>
        <v>0</v>
      </c>
      <c r="J178" s="63">
        <f t="shared" si="71"/>
        <v>0</v>
      </c>
      <c r="K178" s="63">
        <f t="shared" si="71"/>
        <v>0</v>
      </c>
      <c r="L178" s="63">
        <f t="shared" si="71"/>
        <v>0</v>
      </c>
      <c r="M178" s="63">
        <f t="shared" si="71"/>
        <v>0</v>
      </c>
      <c r="N178" s="63">
        <f t="shared" si="71"/>
        <v>0</v>
      </c>
      <c r="O178" s="63">
        <f t="shared" si="71"/>
        <v>0</v>
      </c>
      <c r="P178" s="63">
        <f t="shared" si="71"/>
        <v>0</v>
      </c>
      <c r="Q178" s="63">
        <f t="shared" si="71"/>
        <v>0</v>
      </c>
      <c r="R178" s="63">
        <f t="shared" si="71"/>
        <v>0</v>
      </c>
      <c r="S178" s="63">
        <f t="shared" si="71"/>
        <v>0</v>
      </c>
      <c r="T178" s="63">
        <f t="shared" si="71"/>
        <v>0</v>
      </c>
      <c r="U178" s="63">
        <f t="shared" si="71"/>
        <v>0</v>
      </c>
      <c r="V178" s="63">
        <f t="shared" si="71"/>
        <v>0</v>
      </c>
      <c r="W178" s="63">
        <f t="shared" si="71"/>
        <v>0</v>
      </c>
      <c r="X178" s="63">
        <f t="shared" si="71"/>
        <v>0</v>
      </c>
      <c r="Y178" s="63">
        <f t="shared" si="71"/>
        <v>0</v>
      </c>
      <c r="Z178" s="63">
        <f t="shared" si="71"/>
        <v>0</v>
      </c>
      <c r="AA178" s="63">
        <f t="shared" si="71"/>
        <v>0</v>
      </c>
      <c r="AB178" s="63">
        <f t="shared" si="71"/>
        <v>0</v>
      </c>
      <c r="AC178" s="63">
        <f t="shared" si="71"/>
        <v>0</v>
      </c>
      <c r="AD178" s="63">
        <f t="shared" si="71"/>
        <v>0</v>
      </c>
      <c r="AE178" s="63">
        <f t="shared" si="71"/>
        <v>0</v>
      </c>
      <c r="AF178" s="63">
        <f t="shared" si="71"/>
        <v>0</v>
      </c>
      <c r="AG178" s="63">
        <f t="shared" si="71"/>
        <v>0</v>
      </c>
      <c r="AH178" s="63">
        <f t="shared" si="71"/>
        <v>0</v>
      </c>
      <c r="AI178" s="63">
        <f t="shared" si="71"/>
        <v>0</v>
      </c>
      <c r="AJ178" s="63">
        <f t="shared" si="71"/>
        <v>0</v>
      </c>
      <c r="AK178" s="63">
        <f t="shared" si="71"/>
        <v>0</v>
      </c>
      <c r="AL178" s="63">
        <f t="shared" si="71"/>
        <v>0</v>
      </c>
      <c r="AM178" s="63">
        <f t="shared" si="71"/>
        <v>0</v>
      </c>
      <c r="AN178" s="63">
        <f t="shared" si="71"/>
        <v>0</v>
      </c>
      <c r="AO178" s="63">
        <f t="shared" si="71"/>
        <v>0</v>
      </c>
      <c r="AP178" s="63">
        <f t="shared" si="71"/>
        <v>0</v>
      </c>
      <c r="AQ178" s="63">
        <f t="shared" si="71"/>
        <v>0</v>
      </c>
      <c r="AR178" s="63">
        <f t="shared" si="71"/>
        <v>0</v>
      </c>
      <c r="AS178" s="63">
        <f t="shared" si="71"/>
        <v>0</v>
      </c>
      <c r="AT178" s="63">
        <f t="shared" si="71"/>
        <v>0</v>
      </c>
      <c r="AU178" s="63">
        <f t="shared" si="71"/>
        <v>0</v>
      </c>
      <c r="AV178" s="63">
        <f t="shared" si="71"/>
        <v>0</v>
      </c>
      <c r="AW178" s="63">
        <f t="shared" si="71"/>
        <v>0</v>
      </c>
      <c r="AX178" s="63">
        <f t="shared" si="71"/>
        <v>0</v>
      </c>
      <c r="AY178" s="63">
        <f t="shared" si="71"/>
        <v>0</v>
      </c>
    </row>
    <row r="179" spans="4:51" ht="12.75"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ht="20.25">
      <c r="A180" s="57" t="s">
        <v>189</v>
      </c>
      <c r="C180" s="55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</row>
    <row r="181" spans="2:56" ht="12.75">
      <c r="B181" t="s">
        <v>128</v>
      </c>
      <c r="BA181" s="3"/>
      <c r="BB181" s="3"/>
      <c r="BC181" s="3"/>
      <c r="BD181" s="3"/>
    </row>
    <row r="182" spans="3:56" ht="12.75">
      <c r="C182" s="52" t="s">
        <v>129</v>
      </c>
      <c r="D182" s="64">
        <f aca="true" t="shared" si="72" ref="D182:AY182">D114*Subscription</f>
        <v>0</v>
      </c>
      <c r="E182" s="64">
        <f t="shared" si="72"/>
        <v>0</v>
      </c>
      <c r="F182" s="64">
        <f t="shared" si="72"/>
        <v>0</v>
      </c>
      <c r="G182" s="64">
        <f t="shared" si="72"/>
        <v>0</v>
      </c>
      <c r="H182" s="64">
        <f t="shared" si="72"/>
        <v>0</v>
      </c>
      <c r="I182" s="64">
        <f t="shared" si="72"/>
        <v>0</v>
      </c>
      <c r="J182" s="64">
        <f t="shared" si="72"/>
        <v>0</v>
      </c>
      <c r="K182" s="64">
        <f t="shared" si="72"/>
        <v>0</v>
      </c>
      <c r="L182" s="64">
        <f t="shared" si="72"/>
        <v>0</v>
      </c>
      <c r="M182" s="64">
        <f t="shared" si="72"/>
        <v>0</v>
      </c>
      <c r="N182" s="64">
        <f t="shared" si="72"/>
        <v>0</v>
      </c>
      <c r="O182" s="64">
        <f t="shared" si="72"/>
        <v>0</v>
      </c>
      <c r="P182" s="64">
        <f t="shared" si="72"/>
        <v>0</v>
      </c>
      <c r="Q182" s="64">
        <f t="shared" si="72"/>
        <v>0</v>
      </c>
      <c r="R182" s="64">
        <f t="shared" si="72"/>
        <v>0</v>
      </c>
      <c r="S182" s="64">
        <f t="shared" si="72"/>
        <v>0</v>
      </c>
      <c r="T182" s="64">
        <f t="shared" si="72"/>
        <v>0</v>
      </c>
      <c r="U182" s="64">
        <f t="shared" si="72"/>
        <v>0</v>
      </c>
      <c r="V182" s="64">
        <f t="shared" si="72"/>
        <v>0</v>
      </c>
      <c r="W182" s="64">
        <f t="shared" si="72"/>
        <v>0</v>
      </c>
      <c r="X182" s="64">
        <f t="shared" si="72"/>
        <v>0</v>
      </c>
      <c r="Y182" s="64">
        <f t="shared" si="72"/>
        <v>0</v>
      </c>
      <c r="Z182" s="64">
        <f t="shared" si="72"/>
        <v>0</v>
      </c>
      <c r="AA182" s="64">
        <f t="shared" si="72"/>
        <v>0</v>
      </c>
      <c r="AB182" s="64">
        <f t="shared" si="72"/>
        <v>0</v>
      </c>
      <c r="AC182" s="64">
        <f t="shared" si="72"/>
        <v>0</v>
      </c>
      <c r="AD182" s="64">
        <f t="shared" si="72"/>
        <v>0</v>
      </c>
      <c r="AE182" s="64">
        <f t="shared" si="72"/>
        <v>0</v>
      </c>
      <c r="AF182" s="64">
        <f t="shared" si="72"/>
        <v>0</v>
      </c>
      <c r="AG182" s="64">
        <f t="shared" si="72"/>
        <v>0</v>
      </c>
      <c r="AH182" s="64">
        <f t="shared" si="72"/>
        <v>0</v>
      </c>
      <c r="AI182" s="64">
        <f t="shared" si="72"/>
        <v>0</v>
      </c>
      <c r="AJ182" s="64">
        <f t="shared" si="72"/>
        <v>0</v>
      </c>
      <c r="AK182" s="64">
        <f t="shared" si="72"/>
        <v>0</v>
      </c>
      <c r="AL182" s="64">
        <f t="shared" si="72"/>
        <v>0</v>
      </c>
      <c r="AM182" s="64">
        <f t="shared" si="72"/>
        <v>0</v>
      </c>
      <c r="AN182" s="64">
        <f t="shared" si="72"/>
        <v>0</v>
      </c>
      <c r="AO182" s="64">
        <f t="shared" si="72"/>
        <v>0</v>
      </c>
      <c r="AP182" s="64">
        <f t="shared" si="72"/>
        <v>0</v>
      </c>
      <c r="AQ182" s="64">
        <f t="shared" si="72"/>
        <v>0</v>
      </c>
      <c r="AR182" s="64">
        <f t="shared" si="72"/>
        <v>0</v>
      </c>
      <c r="AS182" s="64">
        <f t="shared" si="72"/>
        <v>0</v>
      </c>
      <c r="AT182" s="64">
        <f t="shared" si="72"/>
        <v>0</v>
      </c>
      <c r="AU182" s="64">
        <f t="shared" si="72"/>
        <v>0</v>
      </c>
      <c r="AV182" s="64">
        <f t="shared" si="72"/>
        <v>0</v>
      </c>
      <c r="AW182" s="64">
        <f t="shared" si="72"/>
        <v>0</v>
      </c>
      <c r="AX182" s="64">
        <f t="shared" si="72"/>
        <v>0</v>
      </c>
      <c r="AY182" s="64">
        <f t="shared" si="72"/>
        <v>0</v>
      </c>
      <c r="BA182" s="3">
        <f>SUM(D182:O182)</f>
        <v>0</v>
      </c>
      <c r="BB182" s="3">
        <f>SUM(P182:AA182)</f>
        <v>0</v>
      </c>
      <c r="BC182" s="3">
        <f>SUM(AB182:AM182)</f>
        <v>0</v>
      </c>
      <c r="BD182" s="3">
        <f>SUM(AN182:AY182)</f>
        <v>0</v>
      </c>
    </row>
    <row r="183" ht="12.75"/>
    <row r="184" ht="12.75">
      <c r="B184" t="s">
        <v>204</v>
      </c>
    </row>
    <row r="185" spans="3:56" ht="12.75">
      <c r="C185" t="s">
        <v>208</v>
      </c>
      <c r="D185" s="3">
        <f>D63*D175*Assumptions!$D$70/1000</f>
        <v>0</v>
      </c>
      <c r="E185" s="3">
        <f>E63*E175*Assumptions!$D$70/1000</f>
        <v>0</v>
      </c>
      <c r="F185" s="3">
        <f>F63*F175*Assumptions!$D$70/1000</f>
        <v>0</v>
      </c>
      <c r="G185" s="3">
        <f>G63*G175*Assumptions!$D$70/1000</f>
        <v>0</v>
      </c>
      <c r="H185" s="3">
        <f>H63*H175*Assumptions!$D$70/1000</f>
        <v>0</v>
      </c>
      <c r="I185" s="3">
        <f>I63*I175*Assumptions!$D$70/1000</f>
        <v>0</v>
      </c>
      <c r="J185" s="3">
        <f>J63*J175*Assumptions!$D$70/1000</f>
        <v>0</v>
      </c>
      <c r="K185" s="3">
        <f>K63*K175*Assumptions!$D$70/1000</f>
        <v>0</v>
      </c>
      <c r="L185" s="3">
        <f>L63*L175*Assumptions!$D$70/1000</f>
        <v>0</v>
      </c>
      <c r="M185" s="3">
        <f>M63*M175*Assumptions!$D$70/1000</f>
        <v>0</v>
      </c>
      <c r="N185" s="3">
        <f>N63*N175*Assumptions!$D$70/1000</f>
        <v>0</v>
      </c>
      <c r="O185" s="3">
        <f>O63*O175*Assumptions!$D$70/1000</f>
        <v>0</v>
      </c>
      <c r="P185" s="3">
        <f>P63*P175*Assumptions!$D$70/1000</f>
        <v>0</v>
      </c>
      <c r="Q185" s="3">
        <f>Q63*Q175*Assumptions!$D$70/1000</f>
        <v>0</v>
      </c>
      <c r="R185" s="3">
        <f>R63*R175*Assumptions!$D$70/1000</f>
        <v>0</v>
      </c>
      <c r="S185" s="3">
        <f>S63*S175*Assumptions!$D$70/1000</f>
        <v>0</v>
      </c>
      <c r="T185" s="3">
        <f>T63*T175*Assumptions!$D$70/1000</f>
        <v>0</v>
      </c>
      <c r="U185" s="3">
        <f>U63*U175*Assumptions!$D$70/1000</f>
        <v>0</v>
      </c>
      <c r="V185" s="3">
        <f>V63*V175*Assumptions!$D$70/1000</f>
        <v>0</v>
      </c>
      <c r="W185" s="3">
        <f>W63*W175*Assumptions!$D$70/1000</f>
        <v>0</v>
      </c>
      <c r="X185" s="3">
        <f>X63*X175*Assumptions!$D$70/1000</f>
        <v>0</v>
      </c>
      <c r="Y185" s="3">
        <f>Y63*Y175*Assumptions!$D$70/1000</f>
        <v>0</v>
      </c>
      <c r="Z185" s="3">
        <f>Z63*Z175*Assumptions!$D$70/1000</f>
        <v>0</v>
      </c>
      <c r="AA185" s="3">
        <f>AA63*AA175*Assumptions!$D$70/1000</f>
        <v>0</v>
      </c>
      <c r="AB185" s="3">
        <f>AB63*AB175*Assumptions!$D$70/1000</f>
        <v>0</v>
      </c>
      <c r="AC185" s="3">
        <f>AC63*AC175*Assumptions!$D$70/1000</f>
        <v>0</v>
      </c>
      <c r="AD185" s="3">
        <f>AD63*AD175*Assumptions!$D$70/1000</f>
        <v>0</v>
      </c>
      <c r="AE185" s="3">
        <f>AE63*AE175*Assumptions!$D$70/1000</f>
        <v>0</v>
      </c>
      <c r="AF185" s="3">
        <f>AF63*AF175*Assumptions!$D$70/1000</f>
        <v>0</v>
      </c>
      <c r="AG185" s="3">
        <f>AG63*AG175*Assumptions!$D$70/1000</f>
        <v>0</v>
      </c>
      <c r="AH185" s="3">
        <f>AH63*AH175*Assumptions!$D$70/1000</f>
        <v>0</v>
      </c>
      <c r="AI185" s="3">
        <f>AI63*AI175*Assumptions!$D$70/1000</f>
        <v>0</v>
      </c>
      <c r="AJ185" s="3">
        <f>AJ63*AJ175*Assumptions!$D$70/1000</f>
        <v>0</v>
      </c>
      <c r="AK185" s="3">
        <f>AK63*AK175*Assumptions!$D$70/1000</f>
        <v>0</v>
      </c>
      <c r="AL185" s="3">
        <f>AL63*AL175*Assumptions!$D$70/1000</f>
        <v>0</v>
      </c>
      <c r="AM185" s="3">
        <f>AM63*AM175*Assumptions!$D$70/1000</f>
        <v>0</v>
      </c>
      <c r="AN185" s="3">
        <f>AN63*AN175*Assumptions!$D$70/1000</f>
        <v>0</v>
      </c>
      <c r="AO185" s="3">
        <f>AO63*AO175*Assumptions!$D$70/1000</f>
        <v>0</v>
      </c>
      <c r="AP185" s="3">
        <f>AP63*AP175*Assumptions!$D$70/1000</f>
        <v>0</v>
      </c>
      <c r="AQ185" s="3">
        <f>AQ63*AQ175*Assumptions!$D$70/1000</f>
        <v>0</v>
      </c>
      <c r="AR185" s="3">
        <f>AR63*AR175*Assumptions!$D$70/1000</f>
        <v>0</v>
      </c>
      <c r="AS185" s="3">
        <f>AS63*AS175*Assumptions!$D$70/1000</f>
        <v>0</v>
      </c>
      <c r="AT185" s="3">
        <f>AT63*AT175*Assumptions!$D$70/1000</f>
        <v>0</v>
      </c>
      <c r="AU185" s="3">
        <f>AU63*AU175*Assumptions!$D$70/1000</f>
        <v>0</v>
      </c>
      <c r="AV185" s="3">
        <f>AV63*AV175*Assumptions!$D$70/1000</f>
        <v>0</v>
      </c>
      <c r="AW185" s="3">
        <f>AW63*AW175*Assumptions!$D$70/1000</f>
        <v>0</v>
      </c>
      <c r="AX185" s="3">
        <f>AX63*AX175*Assumptions!$D$70/1000</f>
        <v>0</v>
      </c>
      <c r="AY185" s="3">
        <f>AY63*AY175*Assumptions!$D$70/1000</f>
        <v>0</v>
      </c>
      <c r="BA185" s="3">
        <f>SUM(D185:O185)</f>
        <v>0</v>
      </c>
      <c r="BB185" s="3">
        <f>SUM(P185:AA185)</f>
        <v>0</v>
      </c>
      <c r="BC185" s="3">
        <f>SUM(AB185:AM185)</f>
        <v>0</v>
      </c>
      <c r="BD185" s="3">
        <f>SUM(AN185:AY185)</f>
        <v>0</v>
      </c>
    </row>
    <row r="186" spans="3:56" ht="12.75">
      <c r="C186" t="s">
        <v>205</v>
      </c>
      <c r="D186" s="3">
        <f>D185*Assumptions!$D$72*Assumptions!$D$71</f>
        <v>0</v>
      </c>
      <c r="E186" s="3">
        <f>E185*Assumptions!$D$72*Assumptions!$D$71</f>
        <v>0</v>
      </c>
      <c r="F186" s="3">
        <f>F185*Assumptions!$D$72*Assumptions!$D$71</f>
        <v>0</v>
      </c>
      <c r="G186" s="3">
        <f>G185*Assumptions!$D$72*Assumptions!$D$71</f>
        <v>0</v>
      </c>
      <c r="H186" s="3">
        <f>H185*Assumptions!$D$72*Assumptions!$D$71</f>
        <v>0</v>
      </c>
      <c r="I186" s="3">
        <f>I185*Assumptions!$D$72*Assumptions!$D$71</f>
        <v>0</v>
      </c>
      <c r="J186" s="3">
        <f>J185*Assumptions!$D$72*Assumptions!$D$71</f>
        <v>0</v>
      </c>
      <c r="K186" s="3">
        <f>K185*Assumptions!$D$72*Assumptions!$D$71</f>
        <v>0</v>
      </c>
      <c r="L186" s="3">
        <f>L185*Assumptions!$D$72*Assumptions!$D$71</f>
        <v>0</v>
      </c>
      <c r="M186" s="3">
        <f>M185*Assumptions!$D$72*Assumptions!$D$71</f>
        <v>0</v>
      </c>
      <c r="N186" s="3">
        <f>N185*Assumptions!$D$72*Assumptions!$D$71</f>
        <v>0</v>
      </c>
      <c r="O186" s="3">
        <f>O185*Assumptions!$D$72*Assumptions!$D$71</f>
        <v>0</v>
      </c>
      <c r="P186" s="3">
        <f>P185*Assumptions!$D$72*Assumptions!$D$71</f>
        <v>0</v>
      </c>
      <c r="Q186" s="3">
        <f>Q185*Assumptions!$D$72*Assumptions!$D$71</f>
        <v>0</v>
      </c>
      <c r="R186" s="3">
        <f>R185*Assumptions!$D$72*Assumptions!$D$71</f>
        <v>0</v>
      </c>
      <c r="S186" s="3">
        <f>S185*Assumptions!$D$72*Assumptions!$D$71</f>
        <v>0</v>
      </c>
      <c r="T186" s="3">
        <f>T185*Assumptions!$D$72*Assumptions!$D$71</f>
        <v>0</v>
      </c>
      <c r="U186" s="3">
        <f>U185*Assumptions!$D$72*Assumptions!$D$71</f>
        <v>0</v>
      </c>
      <c r="V186" s="3">
        <f>V185*Assumptions!$D$72*Assumptions!$D$71</f>
        <v>0</v>
      </c>
      <c r="W186" s="3">
        <f>W185*Assumptions!$D$72*Assumptions!$D$71</f>
        <v>0</v>
      </c>
      <c r="X186" s="3">
        <f>X185*Assumptions!$D$72*Assumptions!$D$71</f>
        <v>0</v>
      </c>
      <c r="Y186" s="3">
        <f>Y185*Assumptions!$D$72*Assumptions!$D$71</f>
        <v>0</v>
      </c>
      <c r="Z186" s="3">
        <f>Z185*Assumptions!$D$72*Assumptions!$D$71</f>
        <v>0</v>
      </c>
      <c r="AA186" s="3">
        <f>AA185*Assumptions!$D$72*Assumptions!$D$71</f>
        <v>0</v>
      </c>
      <c r="AB186" s="3">
        <f>AB185*Assumptions!$D$72*Assumptions!$D$71</f>
        <v>0</v>
      </c>
      <c r="AC186" s="3">
        <f>AC185*Assumptions!$D$72*Assumptions!$D$71</f>
        <v>0</v>
      </c>
      <c r="AD186" s="3">
        <f>AD185*Assumptions!$D$72*Assumptions!$D$71</f>
        <v>0</v>
      </c>
      <c r="AE186" s="3">
        <f>AE185*Assumptions!$D$72*Assumptions!$D$71</f>
        <v>0</v>
      </c>
      <c r="AF186" s="3">
        <f>AF185*Assumptions!$D$72*Assumptions!$D$71</f>
        <v>0</v>
      </c>
      <c r="AG186" s="3">
        <f>AG185*Assumptions!$D$72*Assumptions!$D$71</f>
        <v>0</v>
      </c>
      <c r="AH186" s="3">
        <f>AH185*Assumptions!$D$72*Assumptions!$D$71</f>
        <v>0</v>
      </c>
      <c r="AI186" s="3">
        <f>AI185*Assumptions!$D$72*Assumptions!$D$71</f>
        <v>0</v>
      </c>
      <c r="AJ186" s="3">
        <f>AJ185*Assumptions!$D$72*Assumptions!$D$71</f>
        <v>0</v>
      </c>
      <c r="AK186" s="3">
        <f>AK185*Assumptions!$D$72*Assumptions!$D$71</f>
        <v>0</v>
      </c>
      <c r="AL186" s="3">
        <f>AL185*Assumptions!$D$72*Assumptions!$D$71</f>
        <v>0</v>
      </c>
      <c r="AM186" s="3">
        <f>AM185*Assumptions!$D$72*Assumptions!$D$71</f>
        <v>0</v>
      </c>
      <c r="AN186" s="3">
        <f>AN185*Assumptions!$D$72*Assumptions!$D$71</f>
        <v>0</v>
      </c>
      <c r="AO186" s="3">
        <f>AO185*Assumptions!$D$72*Assumptions!$D$71</f>
        <v>0</v>
      </c>
      <c r="AP186" s="3">
        <f>AP185*Assumptions!$D$72*Assumptions!$D$71</f>
        <v>0</v>
      </c>
      <c r="AQ186" s="3">
        <f>AQ185*Assumptions!$D$72*Assumptions!$D$71</f>
        <v>0</v>
      </c>
      <c r="AR186" s="3">
        <f>AR185*Assumptions!$D$72*Assumptions!$D$71</f>
        <v>0</v>
      </c>
      <c r="AS186" s="3">
        <f>AS185*Assumptions!$D$72*Assumptions!$D$71</f>
        <v>0</v>
      </c>
      <c r="AT186" s="3">
        <f>AT185*Assumptions!$D$72*Assumptions!$D$71</f>
        <v>0</v>
      </c>
      <c r="AU186" s="3">
        <f>AU185*Assumptions!$D$72*Assumptions!$D$71</f>
        <v>0</v>
      </c>
      <c r="AV186" s="3">
        <f>AV185*Assumptions!$D$72*Assumptions!$D$71</f>
        <v>0</v>
      </c>
      <c r="AW186" s="3">
        <f>AW185*Assumptions!$D$72*Assumptions!$D$71</f>
        <v>0</v>
      </c>
      <c r="AX186" s="3">
        <f>AX185*Assumptions!$D$72*Assumptions!$D$71</f>
        <v>0</v>
      </c>
      <c r="AY186" s="3">
        <f>AY185*Assumptions!$D$72*Assumptions!$D$71</f>
        <v>0</v>
      </c>
      <c r="BA186" s="3">
        <f>SUM(D186:O186)</f>
        <v>0</v>
      </c>
      <c r="BB186" s="3">
        <f>SUM(P186:AA186)</f>
        <v>0</v>
      </c>
      <c r="BC186" s="3">
        <f>SUM(AB186:AM186)</f>
        <v>0</v>
      </c>
      <c r="BD186" s="3">
        <f>SUM(AN186:AY186)</f>
        <v>0</v>
      </c>
    </row>
    <row r="187" spans="3:56" ht="12.75">
      <c r="C187" t="s">
        <v>206</v>
      </c>
      <c r="D187" s="3">
        <f>D185*Assumptions!$D$74*Assumptions!$D$73</f>
        <v>0</v>
      </c>
      <c r="E187" s="3">
        <f>E185*Assumptions!$D$74*Assumptions!$D$73</f>
        <v>0</v>
      </c>
      <c r="F187" s="3">
        <f>F185*Assumptions!$D$74*Assumptions!$D$73</f>
        <v>0</v>
      </c>
      <c r="G187" s="3">
        <f>G185*Assumptions!$D$74*Assumptions!$D$73</f>
        <v>0</v>
      </c>
      <c r="H187" s="3">
        <f>H185*Assumptions!$D$74*Assumptions!$D$73</f>
        <v>0</v>
      </c>
      <c r="I187" s="3">
        <f>I185*Assumptions!$D$74*Assumptions!$D$73</f>
        <v>0</v>
      </c>
      <c r="J187" s="3">
        <f>J185*Assumptions!$D$74*Assumptions!$D$73</f>
        <v>0</v>
      </c>
      <c r="K187" s="3">
        <f>K185*Assumptions!$D$74*Assumptions!$D$73</f>
        <v>0</v>
      </c>
      <c r="L187" s="3">
        <f>L185*Assumptions!$D$74*Assumptions!$D$73</f>
        <v>0</v>
      </c>
      <c r="M187" s="3">
        <f>M185*Assumptions!$D$74*Assumptions!$D$73</f>
        <v>0</v>
      </c>
      <c r="N187" s="3">
        <f>N185*Assumptions!$D$74*Assumptions!$D$73</f>
        <v>0</v>
      </c>
      <c r="O187" s="3">
        <f>O185*Assumptions!$D$74*Assumptions!$D$73</f>
        <v>0</v>
      </c>
      <c r="P187" s="3">
        <f>P185*Assumptions!$D$74*Assumptions!$D$73</f>
        <v>0</v>
      </c>
      <c r="Q187" s="3">
        <f>Q185*Assumptions!$D$74*Assumptions!$D$73</f>
        <v>0</v>
      </c>
      <c r="R187" s="3">
        <f>R185*Assumptions!$D$74*Assumptions!$D$73</f>
        <v>0</v>
      </c>
      <c r="S187" s="3">
        <f>S185*Assumptions!$D$74*Assumptions!$D$73</f>
        <v>0</v>
      </c>
      <c r="T187" s="3">
        <f>T185*Assumptions!$D$74*Assumptions!$D$73</f>
        <v>0</v>
      </c>
      <c r="U187" s="3">
        <f>U185*Assumptions!$D$74*Assumptions!$D$73</f>
        <v>0</v>
      </c>
      <c r="V187" s="3">
        <f>V185*Assumptions!$D$74*Assumptions!$D$73</f>
        <v>0</v>
      </c>
      <c r="W187" s="3">
        <f>W185*Assumptions!$D$74*Assumptions!$D$73</f>
        <v>0</v>
      </c>
      <c r="X187" s="3">
        <f>X185*Assumptions!$D$74*Assumptions!$D$73</f>
        <v>0</v>
      </c>
      <c r="Y187" s="3">
        <f>Y185*Assumptions!$D$74*Assumptions!$D$73</f>
        <v>0</v>
      </c>
      <c r="Z187" s="3">
        <f>Z185*Assumptions!$D$74*Assumptions!$D$73</f>
        <v>0</v>
      </c>
      <c r="AA187" s="3">
        <f>AA185*Assumptions!$D$74*Assumptions!$D$73</f>
        <v>0</v>
      </c>
      <c r="AB187" s="3">
        <f>AB185*Assumptions!$D$74*Assumptions!$D$73</f>
        <v>0</v>
      </c>
      <c r="AC187" s="3">
        <f>AC185*Assumptions!$D$74*Assumptions!$D$73</f>
        <v>0</v>
      </c>
      <c r="AD187" s="3">
        <f>AD185*Assumptions!$D$74*Assumptions!$D$73</f>
        <v>0</v>
      </c>
      <c r="AE187" s="3">
        <f>AE185*Assumptions!$D$74*Assumptions!$D$73</f>
        <v>0</v>
      </c>
      <c r="AF187" s="3">
        <f>AF185*Assumptions!$D$74*Assumptions!$D$73</f>
        <v>0</v>
      </c>
      <c r="AG187" s="3">
        <f>AG185*Assumptions!$D$74*Assumptions!$D$73</f>
        <v>0</v>
      </c>
      <c r="AH187" s="3">
        <f>AH185*Assumptions!$D$74*Assumptions!$D$73</f>
        <v>0</v>
      </c>
      <c r="AI187" s="3">
        <f>AI185*Assumptions!$D$74*Assumptions!$D$73</f>
        <v>0</v>
      </c>
      <c r="AJ187" s="3">
        <f>AJ185*Assumptions!$D$74*Assumptions!$D$73</f>
        <v>0</v>
      </c>
      <c r="AK187" s="3">
        <f>AK185*Assumptions!$D$74*Assumptions!$D$73</f>
        <v>0</v>
      </c>
      <c r="AL187" s="3">
        <f>AL185*Assumptions!$D$74*Assumptions!$D$73</f>
        <v>0</v>
      </c>
      <c r="AM187" s="3">
        <f>AM185*Assumptions!$D$74*Assumptions!$D$73</f>
        <v>0</v>
      </c>
      <c r="AN187" s="3">
        <f>AN185*Assumptions!$D$74*Assumptions!$D$73</f>
        <v>0</v>
      </c>
      <c r="AO187" s="3">
        <f>AO185*Assumptions!$D$74*Assumptions!$D$73</f>
        <v>0</v>
      </c>
      <c r="AP187" s="3">
        <f>AP185*Assumptions!$D$74*Assumptions!$D$73</f>
        <v>0</v>
      </c>
      <c r="AQ187" s="3">
        <f>AQ185*Assumptions!$D$74*Assumptions!$D$73</f>
        <v>0</v>
      </c>
      <c r="AR187" s="3">
        <f>AR185*Assumptions!$D$74*Assumptions!$D$73</f>
        <v>0</v>
      </c>
      <c r="AS187" s="3">
        <f>AS185*Assumptions!$D$74*Assumptions!$D$73</f>
        <v>0</v>
      </c>
      <c r="AT187" s="3">
        <f>AT185*Assumptions!$D$74*Assumptions!$D$73</f>
        <v>0</v>
      </c>
      <c r="AU187" s="3">
        <f>AU185*Assumptions!$D$74*Assumptions!$D$73</f>
        <v>0</v>
      </c>
      <c r="AV187" s="3">
        <f>AV185*Assumptions!$D$74*Assumptions!$D$73</f>
        <v>0</v>
      </c>
      <c r="AW187" s="3">
        <f>AW185*Assumptions!$D$74*Assumptions!$D$73</f>
        <v>0</v>
      </c>
      <c r="AX187" s="3">
        <f>AX185*Assumptions!$D$74*Assumptions!$D$73</f>
        <v>0</v>
      </c>
      <c r="AY187" s="3">
        <f>AY185*Assumptions!$D$74*Assumptions!$D$73</f>
        <v>0</v>
      </c>
      <c r="BA187" s="3">
        <f>SUM(D187:O187)</f>
        <v>0</v>
      </c>
      <c r="BB187" s="3">
        <f>SUM(P187:AA187)</f>
        <v>0</v>
      </c>
      <c r="BC187" s="3">
        <f>SUM(AB187:AM187)</f>
        <v>0</v>
      </c>
      <c r="BD187" s="3">
        <f>SUM(AN187:AY187)</f>
        <v>0</v>
      </c>
    </row>
    <row r="188" spans="3:56" ht="12.75">
      <c r="C188" s="33" t="s">
        <v>207</v>
      </c>
      <c r="D188" s="15">
        <f>SUM(D186:D187)</f>
        <v>0</v>
      </c>
      <c r="E188" s="15">
        <f aca="true" t="shared" si="73" ref="E188:AY188">SUM(E186:E187)</f>
        <v>0</v>
      </c>
      <c r="F188" s="15">
        <f t="shared" si="73"/>
        <v>0</v>
      </c>
      <c r="G188" s="15">
        <f t="shared" si="73"/>
        <v>0</v>
      </c>
      <c r="H188" s="15">
        <f t="shared" si="73"/>
        <v>0</v>
      </c>
      <c r="I188" s="15">
        <f t="shared" si="73"/>
        <v>0</v>
      </c>
      <c r="J188" s="15">
        <f t="shared" si="73"/>
        <v>0</v>
      </c>
      <c r="K188" s="15">
        <f t="shared" si="73"/>
        <v>0</v>
      </c>
      <c r="L188" s="15">
        <f t="shared" si="73"/>
        <v>0</v>
      </c>
      <c r="M188" s="15">
        <f t="shared" si="73"/>
        <v>0</v>
      </c>
      <c r="N188" s="15">
        <f t="shared" si="73"/>
        <v>0</v>
      </c>
      <c r="O188" s="15">
        <f t="shared" si="73"/>
        <v>0</v>
      </c>
      <c r="P188" s="15">
        <f t="shared" si="73"/>
        <v>0</v>
      </c>
      <c r="Q188" s="15">
        <f t="shared" si="73"/>
        <v>0</v>
      </c>
      <c r="R188" s="15">
        <f t="shared" si="73"/>
        <v>0</v>
      </c>
      <c r="S188" s="15">
        <f t="shared" si="73"/>
        <v>0</v>
      </c>
      <c r="T188" s="15">
        <f t="shared" si="73"/>
        <v>0</v>
      </c>
      <c r="U188" s="15">
        <f t="shared" si="73"/>
        <v>0</v>
      </c>
      <c r="V188" s="15">
        <f t="shared" si="73"/>
        <v>0</v>
      </c>
      <c r="W188" s="15">
        <f t="shared" si="73"/>
        <v>0</v>
      </c>
      <c r="X188" s="15">
        <f t="shared" si="73"/>
        <v>0</v>
      </c>
      <c r="Y188" s="15">
        <f t="shared" si="73"/>
        <v>0</v>
      </c>
      <c r="Z188" s="15">
        <f t="shared" si="73"/>
        <v>0</v>
      </c>
      <c r="AA188" s="15">
        <f t="shared" si="73"/>
        <v>0</v>
      </c>
      <c r="AB188" s="15">
        <f t="shared" si="73"/>
        <v>0</v>
      </c>
      <c r="AC188" s="15">
        <f t="shared" si="73"/>
        <v>0</v>
      </c>
      <c r="AD188" s="15">
        <f t="shared" si="73"/>
        <v>0</v>
      </c>
      <c r="AE188" s="15">
        <f t="shared" si="73"/>
        <v>0</v>
      </c>
      <c r="AF188" s="15">
        <f t="shared" si="73"/>
        <v>0</v>
      </c>
      <c r="AG188" s="15">
        <f t="shared" si="73"/>
        <v>0</v>
      </c>
      <c r="AH188" s="15">
        <f t="shared" si="73"/>
        <v>0</v>
      </c>
      <c r="AI188" s="15">
        <f t="shared" si="73"/>
        <v>0</v>
      </c>
      <c r="AJ188" s="15">
        <f t="shared" si="73"/>
        <v>0</v>
      </c>
      <c r="AK188" s="15">
        <f t="shared" si="73"/>
        <v>0</v>
      </c>
      <c r="AL188" s="15">
        <f t="shared" si="73"/>
        <v>0</v>
      </c>
      <c r="AM188" s="15">
        <f t="shared" si="73"/>
        <v>0</v>
      </c>
      <c r="AN188" s="15">
        <f t="shared" si="73"/>
        <v>0</v>
      </c>
      <c r="AO188" s="15">
        <f t="shared" si="73"/>
        <v>0</v>
      </c>
      <c r="AP188" s="15">
        <f t="shared" si="73"/>
        <v>0</v>
      </c>
      <c r="AQ188" s="15">
        <f t="shared" si="73"/>
        <v>0</v>
      </c>
      <c r="AR188" s="15">
        <f t="shared" si="73"/>
        <v>0</v>
      </c>
      <c r="AS188" s="15">
        <f t="shared" si="73"/>
        <v>0</v>
      </c>
      <c r="AT188" s="15">
        <f t="shared" si="73"/>
        <v>0</v>
      </c>
      <c r="AU188" s="15">
        <f t="shared" si="73"/>
        <v>0</v>
      </c>
      <c r="AV188" s="15">
        <f t="shared" si="73"/>
        <v>0</v>
      </c>
      <c r="AW188" s="15">
        <f t="shared" si="73"/>
        <v>0</v>
      </c>
      <c r="AX188" s="15">
        <f t="shared" si="73"/>
        <v>0</v>
      </c>
      <c r="AY188" s="15">
        <f t="shared" si="73"/>
        <v>0</v>
      </c>
      <c r="BA188" s="3">
        <f>SUM(D188:O188)</f>
        <v>0</v>
      </c>
      <c r="BB188" s="3">
        <f>SUM(P188:AA188)</f>
        <v>0</v>
      </c>
      <c r="BC188" s="3">
        <f>SUM(AB188:AM188)</f>
        <v>0</v>
      </c>
      <c r="BD188" s="3">
        <f>SUM(AN188:AY188)</f>
        <v>0</v>
      </c>
    </row>
    <row r="189" ht="12.75"/>
    <row r="190" ht="12.75">
      <c r="B190" t="s">
        <v>209</v>
      </c>
    </row>
    <row r="191" ht="12.75">
      <c r="C191" s="140" t="s">
        <v>212</v>
      </c>
    </row>
    <row r="192" spans="3:56" ht="12.75">
      <c r="C192" s="66" t="s">
        <v>211</v>
      </c>
      <c r="D192" s="158">
        <v>0</v>
      </c>
      <c r="E192" s="158">
        <v>0</v>
      </c>
      <c r="F192" s="158">
        <v>0</v>
      </c>
      <c r="G192" s="158">
        <v>0</v>
      </c>
      <c r="H192" s="158">
        <v>0</v>
      </c>
      <c r="I192" s="158">
        <v>0</v>
      </c>
      <c r="J192" s="158">
        <v>0</v>
      </c>
      <c r="K192" s="158">
        <v>0</v>
      </c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  <c r="Q192" s="158">
        <v>0</v>
      </c>
      <c r="R192" s="158">
        <v>0</v>
      </c>
      <c r="S192" s="158">
        <v>0</v>
      </c>
      <c r="T192" s="158">
        <v>0</v>
      </c>
      <c r="U192" s="158">
        <v>0</v>
      </c>
      <c r="V192" s="158">
        <v>0</v>
      </c>
      <c r="W192" s="158">
        <v>0</v>
      </c>
      <c r="X192" s="158">
        <v>0</v>
      </c>
      <c r="Y192" s="158">
        <v>0</v>
      </c>
      <c r="Z192" s="158">
        <v>0</v>
      </c>
      <c r="AA192" s="158">
        <v>0</v>
      </c>
      <c r="AB192" s="158">
        <v>0</v>
      </c>
      <c r="AC192" s="158">
        <v>0</v>
      </c>
      <c r="AD192" s="158">
        <v>0</v>
      </c>
      <c r="AE192" s="158">
        <v>0</v>
      </c>
      <c r="AF192" s="158">
        <v>0</v>
      </c>
      <c r="AG192" s="158">
        <v>0</v>
      </c>
      <c r="AH192" s="158">
        <v>0</v>
      </c>
      <c r="AI192" s="158">
        <v>0</v>
      </c>
      <c r="AJ192" s="158">
        <v>0</v>
      </c>
      <c r="AK192" s="158">
        <v>0</v>
      </c>
      <c r="AL192" s="158">
        <v>0</v>
      </c>
      <c r="AM192" s="158">
        <v>0</v>
      </c>
      <c r="AN192" s="158">
        <v>0</v>
      </c>
      <c r="AO192" s="158">
        <v>0</v>
      </c>
      <c r="AP192" s="158">
        <v>0</v>
      </c>
      <c r="AQ192" s="158">
        <v>0</v>
      </c>
      <c r="AR192" s="158">
        <v>0</v>
      </c>
      <c r="AS192" s="158">
        <v>0</v>
      </c>
      <c r="AT192" s="158">
        <v>0</v>
      </c>
      <c r="AU192" s="158">
        <v>0</v>
      </c>
      <c r="AV192" s="158">
        <v>0</v>
      </c>
      <c r="AW192" s="158">
        <v>0</v>
      </c>
      <c r="AX192" s="158">
        <v>0</v>
      </c>
      <c r="AY192" s="158">
        <v>0</v>
      </c>
      <c r="BA192" s="3">
        <f>SUM(D192:O192)</f>
        <v>0</v>
      </c>
      <c r="BB192" s="3">
        <f>SUM(P192:AA192)</f>
        <v>0</v>
      </c>
      <c r="BC192" s="3">
        <f>SUM(AB192:AM192)</f>
        <v>0</v>
      </c>
      <c r="BD192" s="3">
        <f>SUM(AN192:AY192)</f>
        <v>0</v>
      </c>
    </row>
    <row r="193" ht="12.75"/>
    <row r="194" spans="3:56" ht="12.75">
      <c r="C194" t="s">
        <v>210</v>
      </c>
      <c r="D194" s="3">
        <f>D192+D188</f>
        <v>0</v>
      </c>
      <c r="E194" s="3">
        <f aca="true" t="shared" si="74" ref="E194:AY194">E192+E188</f>
        <v>0</v>
      </c>
      <c r="F194" s="3">
        <f t="shared" si="74"/>
        <v>0</v>
      </c>
      <c r="G194" s="3">
        <f t="shared" si="74"/>
        <v>0</v>
      </c>
      <c r="H194" s="3">
        <f t="shared" si="74"/>
        <v>0</v>
      </c>
      <c r="I194" s="3">
        <f t="shared" si="74"/>
        <v>0</v>
      </c>
      <c r="J194" s="3">
        <f t="shared" si="74"/>
        <v>0</v>
      </c>
      <c r="K194" s="3">
        <f t="shared" si="74"/>
        <v>0</v>
      </c>
      <c r="L194" s="3">
        <f t="shared" si="74"/>
        <v>0</v>
      </c>
      <c r="M194" s="3">
        <f t="shared" si="74"/>
        <v>0</v>
      </c>
      <c r="N194" s="3">
        <f t="shared" si="74"/>
        <v>0</v>
      </c>
      <c r="O194" s="3">
        <f t="shared" si="74"/>
        <v>0</v>
      </c>
      <c r="P194" s="3">
        <f t="shared" si="74"/>
        <v>0</v>
      </c>
      <c r="Q194" s="3">
        <f t="shared" si="74"/>
        <v>0</v>
      </c>
      <c r="R194" s="3">
        <f t="shared" si="74"/>
        <v>0</v>
      </c>
      <c r="S194" s="3">
        <f t="shared" si="74"/>
        <v>0</v>
      </c>
      <c r="T194" s="3">
        <f t="shared" si="74"/>
        <v>0</v>
      </c>
      <c r="U194" s="3">
        <f t="shared" si="74"/>
        <v>0</v>
      </c>
      <c r="V194" s="3">
        <f t="shared" si="74"/>
        <v>0</v>
      </c>
      <c r="W194" s="3">
        <f t="shared" si="74"/>
        <v>0</v>
      </c>
      <c r="X194" s="3">
        <f t="shared" si="74"/>
        <v>0</v>
      </c>
      <c r="Y194" s="3">
        <f t="shared" si="74"/>
        <v>0</v>
      </c>
      <c r="Z194" s="3">
        <f t="shared" si="74"/>
        <v>0</v>
      </c>
      <c r="AA194" s="3">
        <f t="shared" si="74"/>
        <v>0</v>
      </c>
      <c r="AB194" s="3">
        <f t="shared" si="74"/>
        <v>0</v>
      </c>
      <c r="AC194" s="3">
        <f t="shared" si="74"/>
        <v>0</v>
      </c>
      <c r="AD194" s="3">
        <f t="shared" si="74"/>
        <v>0</v>
      </c>
      <c r="AE194" s="3">
        <f t="shared" si="74"/>
        <v>0</v>
      </c>
      <c r="AF194" s="3">
        <f t="shared" si="74"/>
        <v>0</v>
      </c>
      <c r="AG194" s="3">
        <f t="shared" si="74"/>
        <v>0</v>
      </c>
      <c r="AH194" s="3">
        <f t="shared" si="74"/>
        <v>0</v>
      </c>
      <c r="AI194" s="3">
        <f t="shared" si="74"/>
        <v>0</v>
      </c>
      <c r="AJ194" s="3">
        <f t="shared" si="74"/>
        <v>0</v>
      </c>
      <c r="AK194" s="3">
        <f t="shared" si="74"/>
        <v>0</v>
      </c>
      <c r="AL194" s="3">
        <f t="shared" si="74"/>
        <v>0</v>
      </c>
      <c r="AM194" s="3">
        <f t="shared" si="74"/>
        <v>0</v>
      </c>
      <c r="AN194" s="3">
        <f t="shared" si="74"/>
        <v>0</v>
      </c>
      <c r="AO194" s="3">
        <f t="shared" si="74"/>
        <v>0</v>
      </c>
      <c r="AP194" s="3">
        <f t="shared" si="74"/>
        <v>0</v>
      </c>
      <c r="AQ194" s="3">
        <f t="shared" si="74"/>
        <v>0</v>
      </c>
      <c r="AR194" s="3">
        <f t="shared" si="74"/>
        <v>0</v>
      </c>
      <c r="AS194" s="3">
        <f t="shared" si="74"/>
        <v>0</v>
      </c>
      <c r="AT194" s="3">
        <f t="shared" si="74"/>
        <v>0</v>
      </c>
      <c r="AU194" s="3">
        <f t="shared" si="74"/>
        <v>0</v>
      </c>
      <c r="AV194" s="3">
        <f t="shared" si="74"/>
        <v>0</v>
      </c>
      <c r="AW194" s="3">
        <f t="shared" si="74"/>
        <v>0</v>
      </c>
      <c r="AX194" s="3">
        <f t="shared" si="74"/>
        <v>0</v>
      </c>
      <c r="AY194" s="3">
        <f t="shared" si="74"/>
        <v>0</v>
      </c>
      <c r="BA194" s="3">
        <f>SUM(D194:O194)</f>
        <v>0</v>
      </c>
      <c r="BB194" s="3">
        <f>SUM(P194:AA194)</f>
        <v>0</v>
      </c>
      <c r="BC194" s="3">
        <f>SUM(AB194:AM194)</f>
        <v>0</v>
      </c>
      <c r="BD194" s="3">
        <f>SUM(AN194:AY194)</f>
        <v>0</v>
      </c>
    </row>
    <row r="195" ht="12.75"/>
    <row r="196" ht="12.75"/>
    <row r="197" ht="20.25">
      <c r="A197" s="57" t="s">
        <v>54</v>
      </c>
    </row>
    <row r="198" ht="12.75"/>
    <row r="199" ht="12.75">
      <c r="C199" s="140" t="s">
        <v>227</v>
      </c>
    </row>
    <row r="200" ht="12.75">
      <c r="B200" t="s">
        <v>55</v>
      </c>
    </row>
    <row r="201" spans="3:51" ht="12.75">
      <c r="C201" t="s">
        <v>140</v>
      </c>
      <c r="D201" s="158">
        <v>0</v>
      </c>
      <c r="E201" s="158">
        <v>0</v>
      </c>
      <c r="F201" s="158">
        <v>0</v>
      </c>
      <c r="G201" s="158">
        <v>0</v>
      </c>
      <c r="H201" s="158">
        <v>0</v>
      </c>
      <c r="I201" s="158">
        <v>0</v>
      </c>
      <c r="J201" s="158">
        <v>0</v>
      </c>
      <c r="K201" s="158">
        <v>0</v>
      </c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  <c r="Q201" s="158">
        <v>0</v>
      </c>
      <c r="R201" s="158">
        <v>0</v>
      </c>
      <c r="S201" s="158">
        <v>0</v>
      </c>
      <c r="T201" s="158">
        <v>0</v>
      </c>
      <c r="U201" s="158">
        <v>0</v>
      </c>
      <c r="V201" s="158">
        <v>0</v>
      </c>
      <c r="W201" s="158">
        <v>0</v>
      </c>
      <c r="X201" s="158">
        <v>0</v>
      </c>
      <c r="Y201" s="158">
        <v>0</v>
      </c>
      <c r="Z201" s="158">
        <v>0</v>
      </c>
      <c r="AA201" s="158">
        <v>0</v>
      </c>
      <c r="AB201" s="158">
        <v>0</v>
      </c>
      <c r="AC201" s="158">
        <v>0</v>
      </c>
      <c r="AD201" s="158">
        <v>0</v>
      </c>
      <c r="AE201" s="158">
        <v>0</v>
      </c>
      <c r="AF201" s="158">
        <v>0</v>
      </c>
      <c r="AG201" s="158">
        <v>0</v>
      </c>
      <c r="AH201" s="158">
        <v>0</v>
      </c>
      <c r="AI201" s="158">
        <v>0</v>
      </c>
      <c r="AJ201" s="158">
        <v>0</v>
      </c>
      <c r="AK201" s="158">
        <v>0</v>
      </c>
      <c r="AL201" s="158">
        <v>0</v>
      </c>
      <c r="AM201" s="158">
        <v>0</v>
      </c>
      <c r="AN201" s="158">
        <v>0</v>
      </c>
      <c r="AO201" s="158">
        <v>0</v>
      </c>
      <c r="AP201" s="158">
        <v>0</v>
      </c>
      <c r="AQ201" s="158">
        <v>0</v>
      </c>
      <c r="AR201" s="158">
        <v>0</v>
      </c>
      <c r="AS201" s="158">
        <v>0</v>
      </c>
      <c r="AT201" s="158">
        <v>0</v>
      </c>
      <c r="AU201" s="158">
        <v>0</v>
      </c>
      <c r="AV201" s="158">
        <v>0</v>
      </c>
      <c r="AW201" s="158">
        <v>0</v>
      </c>
      <c r="AX201" s="158">
        <v>0</v>
      </c>
      <c r="AY201" s="158">
        <v>0</v>
      </c>
    </row>
    <row r="202" spans="3:51" ht="12.75">
      <c r="C202" t="s">
        <v>141</v>
      </c>
      <c r="D202" s="11">
        <f>0</f>
        <v>0</v>
      </c>
      <c r="E202" s="66">
        <f>(E201-D201)*Assumptions!$D$88</f>
        <v>0</v>
      </c>
      <c r="F202" s="66">
        <f>(F201-E201)*Assumptions!$D$88</f>
        <v>0</v>
      </c>
      <c r="G202" s="66">
        <f>(G201-F201)*Assumptions!$D$88</f>
        <v>0</v>
      </c>
      <c r="H202" s="66">
        <f>(H201-G201)*Assumptions!$D$88</f>
        <v>0</v>
      </c>
      <c r="I202" s="66">
        <f>(I201-H201)*Assumptions!$D$88</f>
        <v>0</v>
      </c>
      <c r="J202" s="66">
        <f>(J201-I201)*Assumptions!$D$88</f>
        <v>0</v>
      </c>
      <c r="K202" s="66">
        <f>(K201-J201)*Assumptions!$D$88</f>
        <v>0</v>
      </c>
      <c r="L202" s="66">
        <f>(L201-K201)*Assumptions!$D$88</f>
        <v>0</v>
      </c>
      <c r="M202" s="66">
        <f>(M201-L201)*Assumptions!$D$88</f>
        <v>0</v>
      </c>
      <c r="N202" s="66">
        <f>(N201-M201)*Assumptions!$D$88</f>
        <v>0</v>
      </c>
      <c r="O202" s="66">
        <f>(O201-N201)*Assumptions!$D$88</f>
        <v>0</v>
      </c>
      <c r="P202" s="66">
        <f>(P201-O201)*Assumptions!$D$88</f>
        <v>0</v>
      </c>
      <c r="Q202" s="66">
        <f>(Q201-P201)*Assumptions!$D$88</f>
        <v>0</v>
      </c>
      <c r="R202" s="66">
        <f>(R201-Q201)*Assumptions!$D$88</f>
        <v>0</v>
      </c>
      <c r="S202" s="66">
        <f>(S201-R201)*Assumptions!$D$88</f>
        <v>0</v>
      </c>
      <c r="T202" s="66">
        <f>(T201-S201)*Assumptions!$D$88</f>
        <v>0</v>
      </c>
      <c r="U202" s="66">
        <f>(U201-T201)*Assumptions!$D$88</f>
        <v>0</v>
      </c>
      <c r="V202" s="66">
        <f>(V201-U201)*Assumptions!$D$88</f>
        <v>0</v>
      </c>
      <c r="W202" s="66">
        <f>(W201-V201)*Assumptions!$D$88</f>
        <v>0</v>
      </c>
      <c r="X202" s="66">
        <f>(X201-W201)*Assumptions!$D$88</f>
        <v>0</v>
      </c>
      <c r="Y202" s="66">
        <f>(Y201-X201)*Assumptions!$D$88</f>
        <v>0</v>
      </c>
      <c r="Z202" s="66">
        <f>(Z201-Y201)*Assumptions!$D$88</f>
        <v>0</v>
      </c>
      <c r="AA202" s="66">
        <f>(AA201-Z201)*Assumptions!$D$88</f>
        <v>0</v>
      </c>
      <c r="AB202" s="66">
        <f>(AB201-AA201)*Assumptions!$D$88</f>
        <v>0</v>
      </c>
      <c r="AC202" s="66">
        <f>(AC201-AB201)*Assumptions!$D$88</f>
        <v>0</v>
      </c>
      <c r="AD202" s="66">
        <f>(AD201-AC201)*Assumptions!$D$88</f>
        <v>0</v>
      </c>
      <c r="AE202" s="66">
        <f>(AE201-AD201)*Assumptions!$D$88</f>
        <v>0</v>
      </c>
      <c r="AF202" s="66">
        <f>(AF201-AE201)*Assumptions!$D$88</f>
        <v>0</v>
      </c>
      <c r="AG202" s="66">
        <f>(AG201-AF201)*Assumptions!$D$88</f>
        <v>0</v>
      </c>
      <c r="AH202" s="66">
        <f>(AH201-AG201)*Assumptions!$D$88</f>
        <v>0</v>
      </c>
      <c r="AI202" s="66">
        <f>(AI201-AH201)*Assumptions!$D$88</f>
        <v>0</v>
      </c>
      <c r="AJ202" s="66">
        <f>(AJ201-AI201)*Assumptions!$D$88</f>
        <v>0</v>
      </c>
      <c r="AK202" s="66">
        <f>(AK201-AJ201)*Assumptions!$D$88</f>
        <v>0</v>
      </c>
      <c r="AL202" s="66">
        <f>(AL201-AK201)*Assumptions!$D$88</f>
        <v>0</v>
      </c>
      <c r="AM202" s="66">
        <f>(AM201-AL201)*Assumptions!$D$88</f>
        <v>0</v>
      </c>
      <c r="AN202" s="66">
        <f>(AN201-AM201)*Assumptions!$D$88</f>
        <v>0</v>
      </c>
      <c r="AO202" s="66">
        <f>(AO201-AN201)*Assumptions!$D$88</f>
        <v>0</v>
      </c>
      <c r="AP202" s="66">
        <f>(AP201-AO201)*Assumptions!$D$88</f>
        <v>0</v>
      </c>
      <c r="AQ202" s="66">
        <f>(AQ201-AP201)*Assumptions!$D$88</f>
        <v>0</v>
      </c>
      <c r="AR202" s="66">
        <f>(AR201-AQ201)*Assumptions!$D$88</f>
        <v>0</v>
      </c>
      <c r="AS202" s="66">
        <f>(AS201-AR201)*Assumptions!$D$88</f>
        <v>0</v>
      </c>
      <c r="AT202" s="66">
        <f>(AT201-AS201)*Assumptions!$D$88</f>
        <v>0</v>
      </c>
      <c r="AU202" s="66">
        <f>(AU201-AT201)*Assumptions!$D$88</f>
        <v>0</v>
      </c>
      <c r="AV202" s="66">
        <f>(AV201-AU201)*Assumptions!$D$88</f>
        <v>0</v>
      </c>
      <c r="AW202" s="66">
        <f>(AW201-AV201)*Assumptions!$D$88</f>
        <v>0</v>
      </c>
      <c r="AX202" s="66">
        <f>(AX201-AW201)*Assumptions!$D$88</f>
        <v>0</v>
      </c>
      <c r="AY202" s="66">
        <f>(AY201-AX201)*Assumptions!$D$88</f>
        <v>0</v>
      </c>
    </row>
    <row r="203" spans="4:51" ht="12.75">
      <c r="D203" s="11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3:51" ht="12.75">
      <c r="C204" t="s">
        <v>138</v>
      </c>
      <c r="D204" s="158">
        <v>1000</v>
      </c>
      <c r="E204" s="158">
        <v>1000</v>
      </c>
      <c r="F204" s="158">
        <v>1000</v>
      </c>
      <c r="G204" s="158">
        <v>1000</v>
      </c>
      <c r="H204" s="158">
        <v>1000</v>
      </c>
      <c r="I204" s="158">
        <v>1000</v>
      </c>
      <c r="J204" s="158">
        <v>1000</v>
      </c>
      <c r="K204" s="158">
        <v>1000</v>
      </c>
      <c r="L204" s="158">
        <v>1000</v>
      </c>
      <c r="M204" s="158">
        <v>1000</v>
      </c>
      <c r="N204" s="158">
        <v>1000</v>
      </c>
      <c r="O204" s="158">
        <v>1000</v>
      </c>
      <c r="P204" s="158">
        <v>1000</v>
      </c>
      <c r="Q204" s="158">
        <v>1000</v>
      </c>
      <c r="R204" s="158">
        <v>1000</v>
      </c>
      <c r="S204" s="158">
        <v>1000</v>
      </c>
      <c r="T204" s="158">
        <v>1000</v>
      </c>
      <c r="U204" s="158">
        <v>1000</v>
      </c>
      <c r="V204" s="158">
        <v>1000</v>
      </c>
      <c r="W204" s="158">
        <v>1000</v>
      </c>
      <c r="X204" s="158">
        <v>1000</v>
      </c>
      <c r="Y204" s="158">
        <v>1000</v>
      </c>
      <c r="Z204" s="158">
        <v>1000</v>
      </c>
      <c r="AA204" s="158">
        <v>1000</v>
      </c>
      <c r="AB204" s="158">
        <v>1000</v>
      </c>
      <c r="AC204" s="158">
        <v>1000</v>
      </c>
      <c r="AD204" s="158">
        <v>1000</v>
      </c>
      <c r="AE204" s="158">
        <v>1000</v>
      </c>
      <c r="AF204" s="158">
        <v>1000</v>
      </c>
      <c r="AG204" s="158">
        <v>1000</v>
      </c>
      <c r="AH204" s="158">
        <v>1000</v>
      </c>
      <c r="AI204" s="158">
        <v>1000</v>
      </c>
      <c r="AJ204" s="158">
        <v>1000</v>
      </c>
      <c r="AK204" s="158">
        <v>1000</v>
      </c>
      <c r="AL204" s="158">
        <v>1000</v>
      </c>
      <c r="AM204" s="158">
        <v>1000</v>
      </c>
      <c r="AN204" s="158">
        <v>1000</v>
      </c>
      <c r="AO204" s="158">
        <v>1000</v>
      </c>
      <c r="AP204" s="158">
        <v>1000</v>
      </c>
      <c r="AQ204" s="158">
        <v>1000</v>
      </c>
      <c r="AR204" s="158">
        <v>1000</v>
      </c>
      <c r="AS204" s="158">
        <v>1000</v>
      </c>
      <c r="AT204" s="158">
        <v>1000</v>
      </c>
      <c r="AU204" s="158">
        <v>1000</v>
      </c>
      <c r="AV204" s="158">
        <v>1000</v>
      </c>
      <c r="AW204" s="158">
        <v>1000</v>
      </c>
      <c r="AX204" s="158">
        <v>1000</v>
      </c>
      <c r="AY204" s="158">
        <v>1000</v>
      </c>
    </row>
    <row r="205" spans="3:51" ht="12.75">
      <c r="C205" t="s">
        <v>226</v>
      </c>
      <c r="D205" s="66">
        <f aca="true" t="shared" si="75" ref="D205:AY205">IF(D178=0,0,ROUNDUP(IF(D178/D204&lt;2,2,D178/D204),0))</f>
        <v>0</v>
      </c>
      <c r="E205" s="66">
        <f t="shared" si="75"/>
        <v>0</v>
      </c>
      <c r="F205" s="66">
        <f t="shared" si="75"/>
        <v>0</v>
      </c>
      <c r="G205" s="66">
        <f t="shared" si="75"/>
        <v>0</v>
      </c>
      <c r="H205" s="66">
        <f t="shared" si="75"/>
        <v>0</v>
      </c>
      <c r="I205" s="66">
        <f t="shared" si="75"/>
        <v>0</v>
      </c>
      <c r="J205" s="66">
        <f t="shared" si="75"/>
        <v>0</v>
      </c>
      <c r="K205" s="66">
        <f t="shared" si="75"/>
        <v>0</v>
      </c>
      <c r="L205" s="66">
        <f t="shared" si="75"/>
        <v>0</v>
      </c>
      <c r="M205" s="66">
        <f t="shared" si="75"/>
        <v>0</v>
      </c>
      <c r="N205" s="66">
        <f t="shared" si="75"/>
        <v>0</v>
      </c>
      <c r="O205" s="66">
        <f t="shared" si="75"/>
        <v>0</v>
      </c>
      <c r="P205" s="66">
        <f t="shared" si="75"/>
        <v>0</v>
      </c>
      <c r="Q205" s="66">
        <f t="shared" si="75"/>
        <v>0</v>
      </c>
      <c r="R205" s="66">
        <f t="shared" si="75"/>
        <v>0</v>
      </c>
      <c r="S205" s="66">
        <f t="shared" si="75"/>
        <v>0</v>
      </c>
      <c r="T205" s="66">
        <f t="shared" si="75"/>
        <v>0</v>
      </c>
      <c r="U205" s="66">
        <f t="shared" si="75"/>
        <v>0</v>
      </c>
      <c r="V205" s="66">
        <f t="shared" si="75"/>
        <v>0</v>
      </c>
      <c r="W205" s="66">
        <f t="shared" si="75"/>
        <v>0</v>
      </c>
      <c r="X205" s="66">
        <f t="shared" si="75"/>
        <v>0</v>
      </c>
      <c r="Y205" s="66">
        <f t="shared" si="75"/>
        <v>0</v>
      </c>
      <c r="Z205" s="66">
        <f t="shared" si="75"/>
        <v>0</v>
      </c>
      <c r="AA205" s="66">
        <f t="shared" si="75"/>
        <v>0</v>
      </c>
      <c r="AB205" s="66">
        <f t="shared" si="75"/>
        <v>0</v>
      </c>
      <c r="AC205" s="66">
        <f t="shared" si="75"/>
        <v>0</v>
      </c>
      <c r="AD205" s="66">
        <f t="shared" si="75"/>
        <v>0</v>
      </c>
      <c r="AE205" s="66">
        <f t="shared" si="75"/>
        <v>0</v>
      </c>
      <c r="AF205" s="66">
        <f t="shared" si="75"/>
        <v>0</v>
      </c>
      <c r="AG205" s="66">
        <f t="shared" si="75"/>
        <v>0</v>
      </c>
      <c r="AH205" s="66">
        <f t="shared" si="75"/>
        <v>0</v>
      </c>
      <c r="AI205" s="66">
        <f t="shared" si="75"/>
        <v>0</v>
      </c>
      <c r="AJ205" s="66">
        <f t="shared" si="75"/>
        <v>0</v>
      </c>
      <c r="AK205" s="66">
        <f t="shared" si="75"/>
        <v>0</v>
      </c>
      <c r="AL205" s="66">
        <f t="shared" si="75"/>
        <v>0</v>
      </c>
      <c r="AM205" s="66">
        <f t="shared" si="75"/>
        <v>0</v>
      </c>
      <c r="AN205" s="66">
        <f t="shared" si="75"/>
        <v>0</v>
      </c>
      <c r="AO205" s="66">
        <f t="shared" si="75"/>
        <v>0</v>
      </c>
      <c r="AP205" s="66">
        <f t="shared" si="75"/>
        <v>0</v>
      </c>
      <c r="AQ205" s="66">
        <f t="shared" si="75"/>
        <v>0</v>
      </c>
      <c r="AR205" s="66">
        <f t="shared" si="75"/>
        <v>0</v>
      </c>
      <c r="AS205" s="66">
        <f t="shared" si="75"/>
        <v>0</v>
      </c>
      <c r="AT205" s="66">
        <f t="shared" si="75"/>
        <v>0</v>
      </c>
      <c r="AU205" s="66">
        <f t="shared" si="75"/>
        <v>0</v>
      </c>
      <c r="AV205" s="66">
        <f t="shared" si="75"/>
        <v>0</v>
      </c>
      <c r="AW205" s="66">
        <f t="shared" si="75"/>
        <v>0</v>
      </c>
      <c r="AX205" s="66">
        <f t="shared" si="75"/>
        <v>0</v>
      </c>
      <c r="AY205" s="66">
        <f t="shared" si="75"/>
        <v>0</v>
      </c>
    </row>
    <row r="206" spans="3:51" ht="12.75">
      <c r="C206" t="s">
        <v>137</v>
      </c>
      <c r="D206" s="158">
        <v>300</v>
      </c>
      <c r="E206" s="158">
        <v>300</v>
      </c>
      <c r="F206" s="158">
        <v>300</v>
      </c>
      <c r="G206" s="158">
        <v>300</v>
      </c>
      <c r="H206" s="158">
        <v>300</v>
      </c>
      <c r="I206" s="158">
        <v>300</v>
      </c>
      <c r="J206" s="158">
        <v>300</v>
      </c>
      <c r="K206" s="158">
        <v>300</v>
      </c>
      <c r="L206" s="158">
        <v>300</v>
      </c>
      <c r="M206" s="158">
        <v>300</v>
      </c>
      <c r="N206" s="158">
        <v>300</v>
      </c>
      <c r="O206" s="158">
        <v>300</v>
      </c>
      <c r="P206" s="158">
        <v>300</v>
      </c>
      <c r="Q206" s="158">
        <v>300</v>
      </c>
      <c r="R206" s="158">
        <v>300</v>
      </c>
      <c r="S206" s="158">
        <v>300</v>
      </c>
      <c r="T206" s="158">
        <v>300</v>
      </c>
      <c r="U206" s="158">
        <v>300</v>
      </c>
      <c r="V206" s="158">
        <v>300</v>
      </c>
      <c r="W206" s="158">
        <v>300</v>
      </c>
      <c r="X206" s="158">
        <v>300</v>
      </c>
      <c r="Y206" s="158">
        <v>300</v>
      </c>
      <c r="Z206" s="158">
        <v>750</v>
      </c>
      <c r="AA206" s="158">
        <v>750</v>
      </c>
      <c r="AB206" s="158">
        <v>750</v>
      </c>
      <c r="AC206" s="158">
        <v>750</v>
      </c>
      <c r="AD206" s="158">
        <v>750</v>
      </c>
      <c r="AE206" s="158">
        <v>750</v>
      </c>
      <c r="AF206" s="158">
        <v>750</v>
      </c>
      <c r="AG206" s="158">
        <v>750</v>
      </c>
      <c r="AH206" s="158">
        <v>750</v>
      </c>
      <c r="AI206" s="158">
        <v>750</v>
      </c>
      <c r="AJ206" s="158">
        <v>750</v>
      </c>
      <c r="AK206" s="158">
        <v>750</v>
      </c>
      <c r="AL206" s="158">
        <v>750</v>
      </c>
      <c r="AM206" s="158">
        <v>750</v>
      </c>
      <c r="AN206" s="158">
        <v>750</v>
      </c>
      <c r="AO206" s="158">
        <v>750</v>
      </c>
      <c r="AP206" s="158">
        <v>750</v>
      </c>
      <c r="AQ206" s="158">
        <v>750</v>
      </c>
      <c r="AR206" s="158">
        <v>750</v>
      </c>
      <c r="AS206" s="158">
        <v>750</v>
      </c>
      <c r="AT206" s="158">
        <v>750</v>
      </c>
      <c r="AU206" s="158">
        <v>750</v>
      </c>
      <c r="AV206" s="158">
        <v>750</v>
      </c>
      <c r="AW206" s="158">
        <v>750</v>
      </c>
      <c r="AX206" s="158">
        <v>750</v>
      </c>
      <c r="AY206" s="158">
        <v>750</v>
      </c>
    </row>
    <row r="207" spans="3:56" ht="12.75">
      <c r="C207" t="s">
        <v>225</v>
      </c>
      <c r="D207" s="3">
        <f>D205*D206</f>
        <v>0</v>
      </c>
      <c r="E207" s="3">
        <f aca="true" t="shared" si="76" ref="E207:AQ207">E205*E206</f>
        <v>0</v>
      </c>
      <c r="F207" s="3">
        <f t="shared" si="76"/>
        <v>0</v>
      </c>
      <c r="G207" s="3">
        <f t="shared" si="76"/>
        <v>0</v>
      </c>
      <c r="H207" s="3">
        <f t="shared" si="76"/>
        <v>0</v>
      </c>
      <c r="I207" s="3">
        <f t="shared" si="76"/>
        <v>0</v>
      </c>
      <c r="J207" s="3">
        <f t="shared" si="76"/>
        <v>0</v>
      </c>
      <c r="K207" s="3">
        <f t="shared" si="76"/>
        <v>0</v>
      </c>
      <c r="L207" s="3">
        <f t="shared" si="76"/>
        <v>0</v>
      </c>
      <c r="M207" s="3">
        <f t="shared" si="76"/>
        <v>0</v>
      </c>
      <c r="N207" s="3">
        <f t="shared" si="76"/>
        <v>0</v>
      </c>
      <c r="O207" s="3">
        <f t="shared" si="76"/>
        <v>0</v>
      </c>
      <c r="P207" s="3">
        <f t="shared" si="76"/>
        <v>0</v>
      </c>
      <c r="Q207" s="3">
        <f t="shared" si="76"/>
        <v>0</v>
      </c>
      <c r="R207" s="3">
        <f t="shared" si="76"/>
        <v>0</v>
      </c>
      <c r="S207" s="3">
        <f t="shared" si="76"/>
        <v>0</v>
      </c>
      <c r="T207" s="3">
        <f t="shared" si="76"/>
        <v>0</v>
      </c>
      <c r="U207" s="3">
        <f t="shared" si="76"/>
        <v>0</v>
      </c>
      <c r="V207" s="3">
        <f t="shared" si="76"/>
        <v>0</v>
      </c>
      <c r="W207" s="3">
        <f t="shared" si="76"/>
        <v>0</v>
      </c>
      <c r="X207" s="3">
        <f t="shared" si="76"/>
        <v>0</v>
      </c>
      <c r="Y207" s="3">
        <f t="shared" si="76"/>
        <v>0</v>
      </c>
      <c r="Z207" s="3">
        <f t="shared" si="76"/>
        <v>0</v>
      </c>
      <c r="AA207" s="3">
        <f t="shared" si="76"/>
        <v>0</v>
      </c>
      <c r="AB207" s="3">
        <f t="shared" si="76"/>
        <v>0</v>
      </c>
      <c r="AC207" s="3">
        <f t="shared" si="76"/>
        <v>0</v>
      </c>
      <c r="AD207" s="3">
        <f t="shared" si="76"/>
        <v>0</v>
      </c>
      <c r="AE207" s="3">
        <f t="shared" si="76"/>
        <v>0</v>
      </c>
      <c r="AF207" s="3">
        <f t="shared" si="76"/>
        <v>0</v>
      </c>
      <c r="AG207" s="3">
        <f t="shared" si="76"/>
        <v>0</v>
      </c>
      <c r="AH207" s="3">
        <f t="shared" si="76"/>
        <v>0</v>
      </c>
      <c r="AI207" s="3">
        <f t="shared" si="76"/>
        <v>0</v>
      </c>
      <c r="AJ207" s="3">
        <f t="shared" si="76"/>
        <v>0</v>
      </c>
      <c r="AK207" s="3">
        <f t="shared" si="76"/>
        <v>0</v>
      </c>
      <c r="AL207" s="3">
        <f t="shared" si="76"/>
        <v>0</v>
      </c>
      <c r="AM207" s="3">
        <f t="shared" si="76"/>
        <v>0</v>
      </c>
      <c r="AN207" s="3">
        <f t="shared" si="76"/>
        <v>0</v>
      </c>
      <c r="AO207" s="3">
        <f t="shared" si="76"/>
        <v>0</v>
      </c>
      <c r="AP207" s="3">
        <f t="shared" si="76"/>
        <v>0</v>
      </c>
      <c r="AQ207" s="3">
        <f t="shared" si="76"/>
        <v>0</v>
      </c>
      <c r="AR207" s="3">
        <f aca="true" t="shared" si="77" ref="AR207:AY207">AR205*AR206</f>
        <v>0</v>
      </c>
      <c r="AS207" s="3">
        <f t="shared" si="77"/>
        <v>0</v>
      </c>
      <c r="AT207" s="3">
        <f t="shared" si="77"/>
        <v>0</v>
      </c>
      <c r="AU207" s="3">
        <f t="shared" si="77"/>
        <v>0</v>
      </c>
      <c r="AV207" s="3">
        <f t="shared" si="77"/>
        <v>0</v>
      </c>
      <c r="AW207" s="3">
        <f t="shared" si="77"/>
        <v>0</v>
      </c>
      <c r="AX207" s="3">
        <f t="shared" si="77"/>
        <v>0</v>
      </c>
      <c r="AY207" s="3">
        <f t="shared" si="77"/>
        <v>0</v>
      </c>
      <c r="BA207" s="3">
        <f>SUM(D207:O207)</f>
        <v>0</v>
      </c>
      <c r="BB207" s="3">
        <f>SUM(P207:AA207)</f>
        <v>0</v>
      </c>
      <c r="BC207" s="3">
        <f>SUM(AB207:AM207)</f>
        <v>0</v>
      </c>
      <c r="BD207" s="3">
        <f>SUM(AN207:AY207)</f>
        <v>0</v>
      </c>
    </row>
    <row r="208" ht="12.75"/>
    <row r="209" spans="3:51" ht="12.75">
      <c r="C209" t="s">
        <v>76</v>
      </c>
      <c r="D209" s="161">
        <v>0</v>
      </c>
      <c r="E209" s="84">
        <f>(E63*E175*E176)/1000000</f>
        <v>0</v>
      </c>
      <c r="F209" s="84">
        <f>(F63*F175*F176)/1000000</f>
        <v>0</v>
      </c>
      <c r="G209" s="84">
        <f>(G63*G175*G176)/1000000</f>
        <v>0</v>
      </c>
      <c r="H209" s="84">
        <f>(H63*H175*H176)/1000000</f>
        <v>0</v>
      </c>
      <c r="I209" s="84">
        <f>(I63*I175*I176)/1000000</f>
        <v>0</v>
      </c>
      <c r="J209" s="84">
        <f>(J63*J175*J176)/1000000</f>
        <v>0</v>
      </c>
      <c r="K209" s="84">
        <f>(K63*K175*K176)/1000000</f>
        <v>0</v>
      </c>
      <c r="L209" s="84">
        <f>(L63*L175*L176)/1000000</f>
        <v>0</v>
      </c>
      <c r="M209" s="84">
        <f>(M63*M175*M176)/1000000</f>
        <v>0</v>
      </c>
      <c r="N209" s="84">
        <f>(N63*N175*N176)/1000000</f>
        <v>0</v>
      </c>
      <c r="O209" s="84">
        <f>(O63*O175*O176)/1000000</f>
        <v>0</v>
      </c>
      <c r="P209" s="84">
        <f>(P63*P175*P176)/1000000</f>
        <v>0</v>
      </c>
      <c r="Q209" s="84">
        <f>(Q63*Q175*Q176)/1000000</f>
        <v>0</v>
      </c>
      <c r="R209" s="84">
        <f>(R63*R175*R176)/1000000</f>
        <v>0</v>
      </c>
      <c r="S209" s="84">
        <f>(S63*S175*S176)/1000000</f>
        <v>0</v>
      </c>
      <c r="T209" s="84">
        <f>(T63*T175*T176)/1000000</f>
        <v>0</v>
      </c>
      <c r="U209" s="84">
        <f>(U63*U175*U176)/1000000</f>
        <v>0</v>
      </c>
      <c r="V209" s="84">
        <f>(V63*V175*V176)/1000000</f>
        <v>0</v>
      </c>
      <c r="W209" s="84">
        <f>(W63*W175*W176)/1000000</f>
        <v>0</v>
      </c>
      <c r="X209" s="84">
        <f>(X63*X175*X176)/1000000</f>
        <v>0</v>
      </c>
      <c r="Y209" s="84">
        <f>(Y63*Y175*Y176)/1000000</f>
        <v>0</v>
      </c>
      <c r="Z209" s="84">
        <f>(Z63*Z175*Z176)/1000000</f>
        <v>0</v>
      </c>
      <c r="AA209" s="84">
        <f>(AA63*AA175*AA176)/1000000</f>
        <v>0</v>
      </c>
      <c r="AB209" s="84">
        <f>(AB63*AB175*AB176)/1000000</f>
        <v>0</v>
      </c>
      <c r="AC209" s="84">
        <f>(AC63*AC175*AC176)/1000000</f>
        <v>0</v>
      </c>
      <c r="AD209" s="84">
        <f>(AD63*AD175*AD176)/1000000</f>
        <v>0</v>
      </c>
      <c r="AE209" s="84">
        <f>(AE63*AE175*AE176)/1000000</f>
        <v>0</v>
      </c>
      <c r="AF209" s="84">
        <f>(AF63*AF175*AF176)/1000000</f>
        <v>0</v>
      </c>
      <c r="AG209" s="84">
        <f>(AG63*AG175*AG176)/1000000</f>
        <v>0</v>
      </c>
      <c r="AH209" s="84">
        <f>(AH63*AH175*AH176)/1000000</f>
        <v>0</v>
      </c>
      <c r="AI209" s="84">
        <f>(AI63*AI175*AI176)/1000000</f>
        <v>0</v>
      </c>
      <c r="AJ209" s="84">
        <f>(AJ63*AJ175*AJ176)/1000000</f>
        <v>0</v>
      </c>
      <c r="AK209" s="84">
        <f>(AK63*AK175*AK176)/1000000</f>
        <v>0</v>
      </c>
      <c r="AL209" s="84">
        <f>(AL63*AL175*AL176)/1000000</f>
        <v>0</v>
      </c>
      <c r="AM209" s="84">
        <f>(AM63*AM175*AM176)/1000000</f>
        <v>0</v>
      </c>
      <c r="AN209" s="84">
        <f>(AN63*AN175*AN176)/1000000</f>
        <v>0</v>
      </c>
      <c r="AO209" s="84">
        <f>(AO63*AO175*AO176)/1000000</f>
        <v>0</v>
      </c>
      <c r="AP209" s="84">
        <f>(AP63*AP175*AP176)/1000000</f>
        <v>0</v>
      </c>
      <c r="AQ209" s="84">
        <f>(AQ63*AQ175*AQ176)/1000000</f>
        <v>0</v>
      </c>
      <c r="AR209" s="84">
        <f>(AR63*AR175*AR176)/1000000</f>
        <v>0</v>
      </c>
      <c r="AS209" s="84">
        <f>(AS63*AS175*AS176)/1000000</f>
        <v>0</v>
      </c>
      <c r="AT209" s="84">
        <f>(AT63*AT175*AT176)/1000000</f>
        <v>0</v>
      </c>
      <c r="AU209" s="84">
        <f>(AU63*AU175*AU176)/1000000</f>
        <v>0</v>
      </c>
      <c r="AV209" s="84">
        <f>(AV63*AV175*AV176)/1000000</f>
        <v>0</v>
      </c>
      <c r="AW209" s="84">
        <f>(AW63*AW175*AW176)/1000000</f>
        <v>0</v>
      </c>
      <c r="AX209" s="84">
        <f>(AX63*AX175*AX176)/1000000</f>
        <v>0</v>
      </c>
      <c r="AY209" s="84">
        <f>(AY63*AY175*AY176)/1000000</f>
        <v>0</v>
      </c>
    </row>
    <row r="210" spans="3:51" ht="12.75">
      <c r="C210" t="s">
        <v>77</v>
      </c>
      <c r="D210" s="162">
        <f>IF(D209&lt;1,Assumptions!$D$110,IF(D209&gt;=150,CDN_Max,INDEX(CDN_Lookup,ROUND(D209,0))))</f>
        <v>0.22</v>
      </c>
      <c r="E210" s="162">
        <f>IF(E209&lt;1,Assumptions!$D$110,IF(E209&gt;=150,CDN_Max,INDEX(CDN_Lookup,ROUND(E209,0))))</f>
        <v>0.22</v>
      </c>
      <c r="F210" s="162">
        <f>IF(F209&lt;1,Assumptions!$D$110,IF(F209&gt;=150,CDN_Max,INDEX(CDN_Lookup,ROUND(F209,0))))</f>
        <v>0.22</v>
      </c>
      <c r="G210" s="162">
        <f>IF(G209&lt;1,Assumptions!$D$110,IF(G209&gt;=150,CDN_Max,INDEX(CDN_Lookup,ROUND(G209,0))))</f>
        <v>0.22</v>
      </c>
      <c r="H210" s="162">
        <f>IF(H209&lt;1,Assumptions!$D$110,IF(H209&gt;=150,CDN_Max,INDEX(CDN_Lookup,ROUND(H209,0))))</f>
        <v>0.22</v>
      </c>
      <c r="I210" s="162">
        <f>IF(I209&lt;1,Assumptions!$D$110,IF(I209&gt;=150,CDN_Max,INDEX(CDN_Lookup,ROUND(I209,0))))</f>
        <v>0.22</v>
      </c>
      <c r="J210" s="162">
        <f>IF(J209&lt;1,Assumptions!$D$110,IF(J209&gt;=150,CDN_Max,INDEX(CDN_Lookup,ROUND(J209,0))))</f>
        <v>0.22</v>
      </c>
      <c r="K210" s="162">
        <f>IF(K209&lt;1,Assumptions!$D$110,IF(K209&gt;=150,CDN_Max,INDEX(CDN_Lookup,ROUND(K209,0))))</f>
        <v>0.22</v>
      </c>
      <c r="L210" s="162">
        <f>IF(L209&lt;1,Assumptions!$D$110,IF(L209&gt;=150,CDN_Max,INDEX(CDN_Lookup,ROUND(L209,0))))</f>
        <v>0.22</v>
      </c>
      <c r="M210" s="162">
        <f>IF(M209&lt;1,Assumptions!$D$110,IF(M209&gt;=150,CDN_Max,INDEX(CDN_Lookup,ROUND(M209,0))))</f>
        <v>0.22</v>
      </c>
      <c r="N210" s="162">
        <f>IF(N209&lt;1,Assumptions!$D$110,IF(N209&gt;=150,CDN_Max,INDEX(CDN_Lookup,ROUND(N209,0))))</f>
        <v>0.22</v>
      </c>
      <c r="O210" s="162">
        <f>IF(O209&lt;1,Assumptions!$D$110,IF(O209&gt;=150,CDN_Max,INDEX(CDN_Lookup,ROUND(O209,0))))</f>
        <v>0.22</v>
      </c>
      <c r="P210" s="162">
        <f>IF(P209&lt;1,Assumptions!$D$110,IF(P209&gt;=150,CDN_Max,INDEX(CDN_Lookup,ROUND(P209,0))))</f>
        <v>0.22</v>
      </c>
      <c r="Q210" s="162">
        <f>IF(Q209&lt;1,Assumptions!$D$110,IF(Q209&gt;=150,CDN_Max,INDEX(CDN_Lookup,ROUND(Q209,0))))</f>
        <v>0.22</v>
      </c>
      <c r="R210" s="162">
        <f>IF(R209&lt;1,Assumptions!$D$110,IF(R209&gt;=150,CDN_Max,INDEX(CDN_Lookup,ROUND(R209,0))))</f>
        <v>0.22</v>
      </c>
      <c r="S210" s="162">
        <f>IF(S209&lt;1,Assumptions!$D$110,IF(S209&gt;=150,CDN_Max,INDEX(CDN_Lookup,ROUND(S209,0))))</f>
        <v>0.22</v>
      </c>
      <c r="T210" s="162">
        <f>IF(T209&lt;1,Assumptions!$D$110,IF(T209&gt;=150,CDN_Max,INDEX(CDN_Lookup,ROUND(T209,0))))</f>
        <v>0.22</v>
      </c>
      <c r="U210" s="162">
        <f>IF(U209&lt;1,Assumptions!$D$110,IF(U209&gt;=150,CDN_Max,INDEX(CDN_Lookup,ROUND(U209,0))))</f>
        <v>0.22</v>
      </c>
      <c r="V210" s="162">
        <f>IF(V209&lt;1,Assumptions!$D$110,IF(V209&gt;=150,CDN_Max,INDEX(CDN_Lookup,ROUND(V209,0))))</f>
        <v>0.22</v>
      </c>
      <c r="W210" s="162">
        <f>IF(W209&lt;1,Assumptions!$D$110,IF(W209&gt;=150,CDN_Max,INDEX(CDN_Lookup,ROUND(W209,0))))</f>
        <v>0.22</v>
      </c>
      <c r="X210" s="162">
        <f>IF(X209&lt;1,Assumptions!$D$110,IF(X209&gt;=150,CDN_Max,INDEX(CDN_Lookup,ROUND(X209,0))))</f>
        <v>0.22</v>
      </c>
      <c r="Y210" s="162">
        <f>IF(Y209&lt;1,Assumptions!$D$110,IF(Y209&gt;=150,CDN_Max,INDEX(CDN_Lookup,ROUND(Y209,0))))</f>
        <v>0.22</v>
      </c>
      <c r="Z210" s="162">
        <f>IF(Z209&lt;1,Assumptions!$D$110,IF(Z209&gt;=150,CDN_Max,INDEX(CDN_Lookup,ROUND(Z209,0))))</f>
        <v>0.22</v>
      </c>
      <c r="AA210" s="162">
        <f>IF(AA209&lt;1,Assumptions!$D$110,IF(AA209&gt;=150,CDN_Max,INDEX(CDN_Lookup,ROUND(AA209,0))))</f>
        <v>0.22</v>
      </c>
      <c r="AB210" s="162">
        <f>IF(AB209&lt;1,Assumptions!$D$110,IF(AB209&gt;=150,CDN_Max,INDEX(CDN_Lookup,ROUND(AB209,0))))</f>
        <v>0.22</v>
      </c>
      <c r="AC210" s="162">
        <f>IF(AC209&lt;1,Assumptions!$D$110,IF(AC209&gt;=150,CDN_Max,INDEX(CDN_Lookup,ROUND(AC209,0))))</f>
        <v>0.22</v>
      </c>
      <c r="AD210" s="162">
        <f>IF(AD209&lt;1,Assumptions!$D$110,IF(AD209&gt;=150,CDN_Max,INDEX(CDN_Lookup,ROUND(AD209,0))))</f>
        <v>0.22</v>
      </c>
      <c r="AE210" s="162">
        <f>IF(AE209&lt;1,Assumptions!$D$110,IF(AE209&gt;=150,CDN_Max,INDEX(CDN_Lookup,ROUND(AE209,0))))</f>
        <v>0.22</v>
      </c>
      <c r="AF210" s="162">
        <f>IF(AF209&lt;1,Assumptions!$D$110,IF(AF209&gt;=150,CDN_Max,INDEX(CDN_Lookup,ROUND(AF209,0))))</f>
        <v>0.22</v>
      </c>
      <c r="AG210" s="162">
        <f>IF(AG209&lt;1,Assumptions!$D$110,IF(AG209&gt;=150,CDN_Max,INDEX(CDN_Lookup,ROUND(AG209,0))))</f>
        <v>0.22</v>
      </c>
      <c r="AH210" s="162">
        <f>IF(AH209&lt;1,Assumptions!$D$110,IF(AH209&gt;=150,CDN_Max,INDEX(CDN_Lookup,ROUND(AH209,0))))</f>
        <v>0.22</v>
      </c>
      <c r="AI210" s="162">
        <f>IF(AI209&lt;1,Assumptions!$D$110,IF(AI209&gt;=150,CDN_Max,INDEX(CDN_Lookup,ROUND(AI209,0))))</f>
        <v>0.22</v>
      </c>
      <c r="AJ210" s="162">
        <f>IF(AJ209&lt;1,Assumptions!$D$110,IF(AJ209&gt;=150,CDN_Max,INDEX(CDN_Lookup,ROUND(AJ209,0))))</f>
        <v>0.22</v>
      </c>
      <c r="AK210" s="162">
        <f>IF(AK209&lt;1,Assumptions!$D$110,IF(AK209&gt;=150,CDN_Max,INDEX(CDN_Lookup,ROUND(AK209,0))))</f>
        <v>0.22</v>
      </c>
      <c r="AL210" s="162">
        <f>IF(AL209&lt;1,Assumptions!$D$110,IF(AL209&gt;=150,CDN_Max,INDEX(CDN_Lookup,ROUND(AL209,0))))</f>
        <v>0.22</v>
      </c>
      <c r="AM210" s="162">
        <f>IF(AM209&lt;1,Assumptions!$D$110,IF(AM209&gt;=150,CDN_Max,INDEX(CDN_Lookup,ROUND(AM209,0))))</f>
        <v>0.22</v>
      </c>
      <c r="AN210" s="162">
        <f>IF(AN209&lt;1,Assumptions!$D$110,IF(AN209&gt;=150,CDN_Max,INDEX(CDN_Lookup,ROUND(AN209,0))))</f>
        <v>0.22</v>
      </c>
      <c r="AO210" s="162">
        <f>IF(AO209&lt;1,Assumptions!$D$110,IF(AO209&gt;=150,CDN_Max,INDEX(CDN_Lookup,ROUND(AO209,0))))</f>
        <v>0.22</v>
      </c>
      <c r="AP210" s="162">
        <f>IF(AP209&lt;1,Assumptions!$D$110,IF(AP209&gt;=150,CDN_Max,INDEX(CDN_Lookup,ROUND(AP209,0))))</f>
        <v>0.22</v>
      </c>
      <c r="AQ210" s="162">
        <f>IF(AQ209&lt;1,Assumptions!$D$110,IF(AQ209&gt;=150,CDN_Max,INDEX(CDN_Lookup,ROUND(AQ209,0))))</f>
        <v>0.22</v>
      </c>
      <c r="AR210" s="162">
        <f>IF(AR209&lt;1,Assumptions!$D$110,IF(AR209&gt;=150,CDN_Max,INDEX(CDN_Lookup,ROUND(AR209,0))))</f>
        <v>0.22</v>
      </c>
      <c r="AS210" s="162">
        <f>IF(AS209&lt;1,Assumptions!$D$110,IF(AS209&gt;=150,CDN_Max,INDEX(CDN_Lookup,ROUND(AS209,0))))</f>
        <v>0.22</v>
      </c>
      <c r="AT210" s="162">
        <f>IF(AT209&lt;1,Assumptions!$D$110,IF(AT209&gt;=150,CDN_Max,INDEX(CDN_Lookup,ROUND(AT209,0))))</f>
        <v>0.22</v>
      </c>
      <c r="AU210" s="162">
        <f>IF(AU209&lt;1,Assumptions!$D$110,IF(AU209&gt;=150,CDN_Max,INDEX(CDN_Lookup,ROUND(AU209,0))))</f>
        <v>0.22</v>
      </c>
      <c r="AV210" s="162">
        <f>IF(AV209&lt;1,Assumptions!$D$110,IF(AV209&gt;=150,CDN_Max,INDEX(CDN_Lookup,ROUND(AV209,0))))</f>
        <v>0.22</v>
      </c>
      <c r="AW210" s="162">
        <f>IF(AW209&lt;1,Assumptions!$D$110,IF(AW209&gt;=150,CDN_Max,INDEX(CDN_Lookup,ROUND(AW209,0))))</f>
        <v>0.22</v>
      </c>
      <c r="AX210" s="162">
        <f>IF(AX209&lt;1,Assumptions!$D$110,IF(AX209&gt;=150,CDN_Max,INDEX(CDN_Lookup,ROUND(AX209,0))))</f>
        <v>0.22</v>
      </c>
      <c r="AY210" s="162">
        <f>IF(AY209&lt;1,Assumptions!$D$110,IF(AY209&gt;=150,CDN_Max,INDEX(CDN_Lookup,ROUND(AY209,0))))</f>
        <v>0.22</v>
      </c>
    </row>
    <row r="211" spans="3:56" ht="12.75">
      <c r="C211" t="s">
        <v>78</v>
      </c>
      <c r="D211" s="3">
        <f>D209*1000*D210</f>
        <v>0</v>
      </c>
      <c r="E211" s="3">
        <f aca="true" t="shared" si="78" ref="E211:AQ211">E209*1000*E210</f>
        <v>0</v>
      </c>
      <c r="F211" s="3">
        <f t="shared" si="78"/>
        <v>0</v>
      </c>
      <c r="G211" s="3">
        <f t="shared" si="78"/>
        <v>0</v>
      </c>
      <c r="H211" s="3">
        <f t="shared" si="78"/>
        <v>0</v>
      </c>
      <c r="I211" s="3">
        <f t="shared" si="78"/>
        <v>0</v>
      </c>
      <c r="J211" s="3">
        <f t="shared" si="78"/>
        <v>0</v>
      </c>
      <c r="K211" s="3">
        <f t="shared" si="78"/>
        <v>0</v>
      </c>
      <c r="L211" s="3">
        <f t="shared" si="78"/>
        <v>0</v>
      </c>
      <c r="M211" s="3">
        <f t="shared" si="78"/>
        <v>0</v>
      </c>
      <c r="N211" s="3">
        <f t="shared" si="78"/>
        <v>0</v>
      </c>
      <c r="O211" s="3">
        <f t="shared" si="78"/>
        <v>0</v>
      </c>
      <c r="P211" s="3">
        <f t="shared" si="78"/>
        <v>0</v>
      </c>
      <c r="Q211" s="3">
        <f t="shared" si="78"/>
        <v>0</v>
      </c>
      <c r="R211" s="3">
        <f t="shared" si="78"/>
        <v>0</v>
      </c>
      <c r="S211" s="3">
        <f t="shared" si="78"/>
        <v>0</v>
      </c>
      <c r="T211" s="3">
        <f t="shared" si="78"/>
        <v>0</v>
      </c>
      <c r="U211" s="3">
        <f t="shared" si="78"/>
        <v>0</v>
      </c>
      <c r="V211" s="3">
        <f t="shared" si="78"/>
        <v>0</v>
      </c>
      <c r="W211" s="3">
        <f t="shared" si="78"/>
        <v>0</v>
      </c>
      <c r="X211" s="3">
        <f t="shared" si="78"/>
        <v>0</v>
      </c>
      <c r="Y211" s="3">
        <f t="shared" si="78"/>
        <v>0</v>
      </c>
      <c r="Z211" s="3">
        <f t="shared" si="78"/>
        <v>0</v>
      </c>
      <c r="AA211" s="3">
        <f t="shared" si="78"/>
        <v>0</v>
      </c>
      <c r="AB211" s="3">
        <f t="shared" si="78"/>
        <v>0</v>
      </c>
      <c r="AC211" s="3">
        <f t="shared" si="78"/>
        <v>0</v>
      </c>
      <c r="AD211" s="3">
        <f t="shared" si="78"/>
        <v>0</v>
      </c>
      <c r="AE211" s="3">
        <f t="shared" si="78"/>
        <v>0</v>
      </c>
      <c r="AF211" s="3">
        <f t="shared" si="78"/>
        <v>0</v>
      </c>
      <c r="AG211" s="3">
        <f t="shared" si="78"/>
        <v>0</v>
      </c>
      <c r="AH211" s="3">
        <f t="shared" si="78"/>
        <v>0</v>
      </c>
      <c r="AI211" s="3">
        <f t="shared" si="78"/>
        <v>0</v>
      </c>
      <c r="AJ211" s="3">
        <f t="shared" si="78"/>
        <v>0</v>
      </c>
      <c r="AK211" s="3">
        <f t="shared" si="78"/>
        <v>0</v>
      </c>
      <c r="AL211" s="3">
        <f t="shared" si="78"/>
        <v>0</v>
      </c>
      <c r="AM211" s="3">
        <f t="shared" si="78"/>
        <v>0</v>
      </c>
      <c r="AN211" s="3">
        <f t="shared" si="78"/>
        <v>0</v>
      </c>
      <c r="AO211" s="3">
        <f t="shared" si="78"/>
        <v>0</v>
      </c>
      <c r="AP211" s="3">
        <f t="shared" si="78"/>
        <v>0</v>
      </c>
      <c r="AQ211" s="3">
        <f t="shared" si="78"/>
        <v>0</v>
      </c>
      <c r="AR211" s="3">
        <f aca="true" t="shared" si="79" ref="AR211:AY211">AR209*1000*AR210</f>
        <v>0</v>
      </c>
      <c r="AS211" s="3">
        <f t="shared" si="79"/>
        <v>0</v>
      </c>
      <c r="AT211" s="3">
        <f t="shared" si="79"/>
        <v>0</v>
      </c>
      <c r="AU211" s="3">
        <f t="shared" si="79"/>
        <v>0</v>
      </c>
      <c r="AV211" s="3">
        <f t="shared" si="79"/>
        <v>0</v>
      </c>
      <c r="AW211" s="3">
        <f t="shared" si="79"/>
        <v>0</v>
      </c>
      <c r="AX211" s="3">
        <f t="shared" si="79"/>
        <v>0</v>
      </c>
      <c r="AY211" s="3">
        <f t="shared" si="79"/>
        <v>0</v>
      </c>
      <c r="BA211" s="3">
        <f>SUM(D211:O211)</f>
        <v>0</v>
      </c>
      <c r="BB211" s="3">
        <f>SUM(P211:AA211)</f>
        <v>0</v>
      </c>
      <c r="BC211" s="3">
        <f>SUM(AB211:AM211)</f>
        <v>0</v>
      </c>
      <c r="BD211" s="3">
        <f>SUM(AN211:AY211)</f>
        <v>0</v>
      </c>
    </row>
    <row r="212" spans="4:56" ht="12.75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BA212" s="3"/>
      <c r="BB212" s="3"/>
      <c r="BC212" s="3"/>
      <c r="BD212" s="3"/>
    </row>
    <row r="213" spans="3:56" ht="12.75">
      <c r="C213" t="s">
        <v>222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BA213" s="3"/>
      <c r="BB213" s="3"/>
      <c r="BC213" s="3"/>
      <c r="BD213" s="3"/>
    </row>
    <row r="214" spans="3:56" ht="12.75">
      <c r="C214" s="140" t="s">
        <v>228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BA214" s="3"/>
      <c r="BB214" s="3"/>
      <c r="BC214" s="3"/>
      <c r="BD214" s="3"/>
    </row>
    <row r="215" spans="3:56" ht="12.75">
      <c r="C215" t="s">
        <v>223</v>
      </c>
      <c r="D215" s="3">
        <f>D214</f>
        <v>0</v>
      </c>
      <c r="E215" s="3">
        <f aca="true" t="shared" si="80" ref="E215:AY215">E214</f>
        <v>0</v>
      </c>
      <c r="F215" s="3">
        <f t="shared" si="80"/>
        <v>0</v>
      </c>
      <c r="G215" s="3">
        <f t="shared" si="80"/>
        <v>0</v>
      </c>
      <c r="H215" s="3">
        <f t="shared" si="80"/>
        <v>0</v>
      </c>
      <c r="I215" s="3">
        <f t="shared" si="80"/>
        <v>0</v>
      </c>
      <c r="J215" s="3">
        <f t="shared" si="80"/>
        <v>0</v>
      </c>
      <c r="K215" s="3">
        <f t="shared" si="80"/>
        <v>0</v>
      </c>
      <c r="L215" s="3">
        <f t="shared" si="80"/>
        <v>0</v>
      </c>
      <c r="M215" s="3">
        <f t="shared" si="80"/>
        <v>0</v>
      </c>
      <c r="N215" s="3">
        <f t="shared" si="80"/>
        <v>0</v>
      </c>
      <c r="O215" s="3">
        <f t="shared" si="80"/>
        <v>0</v>
      </c>
      <c r="P215" s="3">
        <f t="shared" si="80"/>
        <v>0</v>
      </c>
      <c r="Q215" s="3">
        <f t="shared" si="80"/>
        <v>0</v>
      </c>
      <c r="R215" s="3">
        <f t="shared" si="80"/>
        <v>0</v>
      </c>
      <c r="S215" s="3">
        <f t="shared" si="80"/>
        <v>0</v>
      </c>
      <c r="T215" s="3">
        <f t="shared" si="80"/>
        <v>0</v>
      </c>
      <c r="U215" s="3">
        <f t="shared" si="80"/>
        <v>0</v>
      </c>
      <c r="V215" s="3">
        <f t="shared" si="80"/>
        <v>0</v>
      </c>
      <c r="W215" s="3">
        <f t="shared" si="80"/>
        <v>0</v>
      </c>
      <c r="X215" s="3">
        <f t="shared" si="80"/>
        <v>0</v>
      </c>
      <c r="Y215" s="3">
        <f t="shared" si="80"/>
        <v>0</v>
      </c>
      <c r="Z215" s="3">
        <f t="shared" si="80"/>
        <v>0</v>
      </c>
      <c r="AA215" s="3">
        <f t="shared" si="80"/>
        <v>0</v>
      </c>
      <c r="AB215" s="3">
        <f t="shared" si="80"/>
        <v>0</v>
      </c>
      <c r="AC215" s="3">
        <f t="shared" si="80"/>
        <v>0</v>
      </c>
      <c r="AD215" s="3">
        <f t="shared" si="80"/>
        <v>0</v>
      </c>
      <c r="AE215" s="3">
        <f t="shared" si="80"/>
        <v>0</v>
      </c>
      <c r="AF215" s="3">
        <f t="shared" si="80"/>
        <v>0</v>
      </c>
      <c r="AG215" s="3">
        <f t="shared" si="80"/>
        <v>0</v>
      </c>
      <c r="AH215" s="3">
        <f t="shared" si="80"/>
        <v>0</v>
      </c>
      <c r="AI215" s="3">
        <f t="shared" si="80"/>
        <v>0</v>
      </c>
      <c r="AJ215" s="3">
        <f t="shared" si="80"/>
        <v>0</v>
      </c>
      <c r="AK215" s="3">
        <f t="shared" si="80"/>
        <v>0</v>
      </c>
      <c r="AL215" s="3">
        <f t="shared" si="80"/>
        <v>0</v>
      </c>
      <c r="AM215" s="3">
        <f t="shared" si="80"/>
        <v>0</v>
      </c>
      <c r="AN215" s="3">
        <f t="shared" si="80"/>
        <v>0</v>
      </c>
      <c r="AO215" s="3">
        <f t="shared" si="80"/>
        <v>0</v>
      </c>
      <c r="AP215" s="3">
        <f t="shared" si="80"/>
        <v>0</v>
      </c>
      <c r="AQ215" s="3">
        <f t="shared" si="80"/>
        <v>0</v>
      </c>
      <c r="AR215" s="3">
        <f t="shared" si="80"/>
        <v>0</v>
      </c>
      <c r="AS215" s="3">
        <f t="shared" si="80"/>
        <v>0</v>
      </c>
      <c r="AT215" s="3">
        <f t="shared" si="80"/>
        <v>0</v>
      </c>
      <c r="AU215" s="3">
        <f t="shared" si="80"/>
        <v>0</v>
      </c>
      <c r="AV215" s="3">
        <f t="shared" si="80"/>
        <v>0</v>
      </c>
      <c r="AW215" s="3">
        <f t="shared" si="80"/>
        <v>0</v>
      </c>
      <c r="AX215" s="3">
        <f t="shared" si="80"/>
        <v>0</v>
      </c>
      <c r="AY215" s="3">
        <f t="shared" si="80"/>
        <v>0</v>
      </c>
      <c r="BA215" s="3">
        <f>SUM(D215:O215)</f>
        <v>0</v>
      </c>
      <c r="BB215" s="3">
        <f>SUM(P215:AA215)</f>
        <v>0</v>
      </c>
      <c r="BC215" s="3">
        <f>SUM(AB215:AM215)</f>
        <v>0</v>
      </c>
      <c r="BD215" s="3">
        <f>SUM(AN215:AY215)</f>
        <v>0</v>
      </c>
    </row>
    <row r="216" spans="4:56" ht="12.75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BA216" s="3"/>
      <c r="BB216" s="3"/>
      <c r="BC216" s="3"/>
      <c r="BD216" s="3"/>
    </row>
    <row r="217" spans="3:56" ht="12.75">
      <c r="C217" t="s">
        <v>224</v>
      </c>
      <c r="D217" s="3">
        <f>D215+D211+D207+D202</f>
        <v>0</v>
      </c>
      <c r="E217" s="3">
        <f aca="true" t="shared" si="81" ref="E217:AY217">E215+E211+E207+E202</f>
        <v>0</v>
      </c>
      <c r="F217" s="3">
        <f t="shared" si="81"/>
        <v>0</v>
      </c>
      <c r="G217" s="3">
        <f t="shared" si="81"/>
        <v>0</v>
      </c>
      <c r="H217" s="3">
        <f t="shared" si="81"/>
        <v>0</v>
      </c>
      <c r="I217" s="3">
        <f t="shared" si="81"/>
        <v>0</v>
      </c>
      <c r="J217" s="3">
        <f t="shared" si="81"/>
        <v>0</v>
      </c>
      <c r="K217" s="3">
        <f t="shared" si="81"/>
        <v>0</v>
      </c>
      <c r="L217" s="3">
        <f t="shared" si="81"/>
        <v>0</v>
      </c>
      <c r="M217" s="3">
        <f t="shared" si="81"/>
        <v>0</v>
      </c>
      <c r="N217" s="3">
        <f t="shared" si="81"/>
        <v>0</v>
      </c>
      <c r="O217" s="3">
        <f t="shared" si="81"/>
        <v>0</v>
      </c>
      <c r="P217" s="3">
        <f t="shared" si="81"/>
        <v>0</v>
      </c>
      <c r="Q217" s="3">
        <f t="shared" si="81"/>
        <v>0</v>
      </c>
      <c r="R217" s="3">
        <f t="shared" si="81"/>
        <v>0</v>
      </c>
      <c r="S217" s="3">
        <f t="shared" si="81"/>
        <v>0</v>
      </c>
      <c r="T217" s="3">
        <f t="shared" si="81"/>
        <v>0</v>
      </c>
      <c r="U217" s="3">
        <f t="shared" si="81"/>
        <v>0</v>
      </c>
      <c r="V217" s="3">
        <f t="shared" si="81"/>
        <v>0</v>
      </c>
      <c r="W217" s="3">
        <f t="shared" si="81"/>
        <v>0</v>
      </c>
      <c r="X217" s="3">
        <f t="shared" si="81"/>
        <v>0</v>
      </c>
      <c r="Y217" s="3">
        <f t="shared" si="81"/>
        <v>0</v>
      </c>
      <c r="Z217" s="3">
        <f t="shared" si="81"/>
        <v>0</v>
      </c>
      <c r="AA217" s="3">
        <f t="shared" si="81"/>
        <v>0</v>
      </c>
      <c r="AB217" s="3">
        <f t="shared" si="81"/>
        <v>0</v>
      </c>
      <c r="AC217" s="3">
        <f t="shared" si="81"/>
        <v>0</v>
      </c>
      <c r="AD217" s="3">
        <f t="shared" si="81"/>
        <v>0</v>
      </c>
      <c r="AE217" s="3">
        <f t="shared" si="81"/>
        <v>0</v>
      </c>
      <c r="AF217" s="3">
        <f t="shared" si="81"/>
        <v>0</v>
      </c>
      <c r="AG217" s="3">
        <f t="shared" si="81"/>
        <v>0</v>
      </c>
      <c r="AH217" s="3">
        <f t="shared" si="81"/>
        <v>0</v>
      </c>
      <c r="AI217" s="3">
        <f t="shared" si="81"/>
        <v>0</v>
      </c>
      <c r="AJ217" s="3">
        <f t="shared" si="81"/>
        <v>0</v>
      </c>
      <c r="AK217" s="3">
        <f t="shared" si="81"/>
        <v>0</v>
      </c>
      <c r="AL217" s="3">
        <f t="shared" si="81"/>
        <v>0</v>
      </c>
      <c r="AM217" s="3">
        <f t="shared" si="81"/>
        <v>0</v>
      </c>
      <c r="AN217" s="3">
        <f t="shared" si="81"/>
        <v>0</v>
      </c>
      <c r="AO217" s="3">
        <f t="shared" si="81"/>
        <v>0</v>
      </c>
      <c r="AP217" s="3">
        <f t="shared" si="81"/>
        <v>0</v>
      </c>
      <c r="AQ217" s="3">
        <f t="shared" si="81"/>
        <v>0</v>
      </c>
      <c r="AR217" s="3">
        <f t="shared" si="81"/>
        <v>0</v>
      </c>
      <c r="AS217" s="3">
        <f t="shared" si="81"/>
        <v>0</v>
      </c>
      <c r="AT217" s="3">
        <f t="shared" si="81"/>
        <v>0</v>
      </c>
      <c r="AU217" s="3">
        <f t="shared" si="81"/>
        <v>0</v>
      </c>
      <c r="AV217" s="3">
        <f t="shared" si="81"/>
        <v>0</v>
      </c>
      <c r="AW217" s="3">
        <f t="shared" si="81"/>
        <v>0</v>
      </c>
      <c r="AX217" s="3">
        <f t="shared" si="81"/>
        <v>0</v>
      </c>
      <c r="AY217" s="3">
        <f t="shared" si="81"/>
        <v>0</v>
      </c>
      <c r="BA217" s="3">
        <f>SUM(D217:O217)</f>
        <v>0</v>
      </c>
      <c r="BB217" s="3">
        <f>SUM(P217:AA217)</f>
        <v>0</v>
      </c>
      <c r="BC217" s="3">
        <f>SUM(AB217:AM217)</f>
        <v>0</v>
      </c>
      <c r="BD217" s="3">
        <f>SUM(AN217:AY217)</f>
        <v>0</v>
      </c>
    </row>
    <row r="218" spans="4:51" ht="12.75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ht="12.75">
      <c r="B219" t="s">
        <v>61</v>
      </c>
    </row>
    <row r="220" spans="3:51" ht="12.75">
      <c r="C220" t="s">
        <v>62</v>
      </c>
      <c r="D220" s="155">
        <v>0.035</v>
      </c>
      <c r="E220" s="155">
        <v>0.035</v>
      </c>
      <c r="F220" s="155">
        <v>0.035</v>
      </c>
      <c r="G220" s="155">
        <v>0.035</v>
      </c>
      <c r="H220" s="155">
        <v>0.035</v>
      </c>
      <c r="I220" s="155">
        <v>0.035</v>
      </c>
      <c r="J220" s="155">
        <v>0.035</v>
      </c>
      <c r="K220" s="155">
        <v>0.035</v>
      </c>
      <c r="L220" s="155">
        <v>0.035</v>
      </c>
      <c r="M220" s="155">
        <v>0.035</v>
      </c>
      <c r="N220" s="155">
        <v>0.035</v>
      </c>
      <c r="O220" s="155">
        <v>0.035</v>
      </c>
      <c r="P220" s="155">
        <v>0.035</v>
      </c>
      <c r="Q220" s="155">
        <v>0.035</v>
      </c>
      <c r="R220" s="155">
        <v>0.035</v>
      </c>
      <c r="S220" s="155">
        <v>0.035</v>
      </c>
      <c r="T220" s="155">
        <v>0.035</v>
      </c>
      <c r="U220" s="155">
        <v>0.035</v>
      </c>
      <c r="V220" s="155">
        <v>0.035</v>
      </c>
      <c r="W220" s="155">
        <v>0.035</v>
      </c>
      <c r="X220" s="155">
        <v>0.035</v>
      </c>
      <c r="Y220" s="155">
        <v>0.035</v>
      </c>
      <c r="Z220" s="155">
        <v>0.035</v>
      </c>
      <c r="AA220" s="155">
        <v>0.035</v>
      </c>
      <c r="AB220" s="155">
        <v>0.035</v>
      </c>
      <c r="AC220" s="155">
        <v>0.035</v>
      </c>
      <c r="AD220" s="155">
        <v>0.035</v>
      </c>
      <c r="AE220" s="155">
        <v>0.035</v>
      </c>
      <c r="AF220" s="155">
        <v>0.035</v>
      </c>
      <c r="AG220" s="155">
        <v>0.035</v>
      </c>
      <c r="AH220" s="155">
        <v>0.035</v>
      </c>
      <c r="AI220" s="155">
        <v>0.035</v>
      </c>
      <c r="AJ220" s="155">
        <v>0.035</v>
      </c>
      <c r="AK220" s="155">
        <v>0.035</v>
      </c>
      <c r="AL220" s="155">
        <v>0.035</v>
      </c>
      <c r="AM220" s="155">
        <v>0.035</v>
      </c>
      <c r="AN220" s="155">
        <v>0.035</v>
      </c>
      <c r="AO220" s="155">
        <v>0.035</v>
      </c>
      <c r="AP220" s="155">
        <v>0.035</v>
      </c>
      <c r="AQ220" s="155">
        <v>0.035</v>
      </c>
      <c r="AR220" s="155">
        <v>0.035</v>
      </c>
      <c r="AS220" s="155">
        <v>0.035</v>
      </c>
      <c r="AT220" s="155">
        <v>0.035</v>
      </c>
      <c r="AU220" s="155">
        <v>0.035</v>
      </c>
      <c r="AV220" s="155">
        <v>0.035</v>
      </c>
      <c r="AW220" s="155">
        <v>0.035</v>
      </c>
      <c r="AX220" s="155">
        <v>0.035</v>
      </c>
      <c r="AY220" s="155">
        <v>0.035</v>
      </c>
    </row>
    <row r="221" spans="3:56" ht="12.75">
      <c r="C221" t="s">
        <v>63</v>
      </c>
      <c r="D221" s="3">
        <f>D220*D182*(Assumptions!$E$6+Assumptions!$E$7/12)</f>
        <v>0</v>
      </c>
      <c r="E221" s="3">
        <f>E220*E182*(Assumptions!$E$6+Assumptions!$E$7/12)</f>
        <v>0</v>
      </c>
      <c r="F221" s="3">
        <f>F220*F182*(Assumptions!$E$6+Assumptions!$E$7/12)</f>
        <v>0</v>
      </c>
      <c r="G221" s="3">
        <f>G220*G182*(Assumptions!$E$6+Assumptions!$E$7/12)</f>
        <v>0</v>
      </c>
      <c r="H221" s="3">
        <f>H220*H182*(Assumptions!$E$6+Assumptions!$E$7/12)</f>
        <v>0</v>
      </c>
      <c r="I221" s="3">
        <f>I220*I182*(Assumptions!$E$6+Assumptions!$E$7/12)</f>
        <v>0</v>
      </c>
      <c r="J221" s="3">
        <f>J220*J182*(Assumptions!$E$6+Assumptions!$E$7/12)</f>
        <v>0</v>
      </c>
      <c r="K221" s="3">
        <f>K220*K182*(Assumptions!$E$6+Assumptions!$E$7/12)</f>
        <v>0</v>
      </c>
      <c r="L221" s="3">
        <f>L220*L182*(Assumptions!$E$6+Assumptions!$E$7/12)</f>
        <v>0</v>
      </c>
      <c r="M221" s="3">
        <f>M220*M182*(Assumptions!$E$6+Assumptions!$E$7/12)</f>
        <v>0</v>
      </c>
      <c r="N221" s="3">
        <f>N220*N182*(Assumptions!$E$6+Assumptions!$E$7/12)</f>
        <v>0</v>
      </c>
      <c r="O221" s="3">
        <f>O220*O182*(Assumptions!$E$6+Assumptions!$E$7/12)</f>
        <v>0</v>
      </c>
      <c r="P221" s="3">
        <f>P220*P182*(Assumptions!$E$6+Assumptions!$E$7/12)</f>
        <v>0</v>
      </c>
      <c r="Q221" s="3">
        <f>Q220*Q182*(Assumptions!$E$6+Assumptions!$E$7/12)</f>
        <v>0</v>
      </c>
      <c r="R221" s="3">
        <f>R220*R182*(Assumptions!$E$6+Assumptions!$E$7/12)</f>
        <v>0</v>
      </c>
      <c r="S221" s="3">
        <f>S220*S182*(Assumptions!$E$6+Assumptions!$E$7/12)</f>
        <v>0</v>
      </c>
      <c r="T221" s="3">
        <f>T220*T182*(Assumptions!$E$6+Assumptions!$E$7/12)</f>
        <v>0</v>
      </c>
      <c r="U221" s="3">
        <f>U220*U182*(Assumptions!$E$6+Assumptions!$E$7/12)</f>
        <v>0</v>
      </c>
      <c r="V221" s="3">
        <f>V220*V182*(Assumptions!$E$6+Assumptions!$E$7/12)</f>
        <v>0</v>
      </c>
      <c r="W221" s="3">
        <f>W220*W182*(Assumptions!$E$6+Assumptions!$E$7/12)</f>
        <v>0</v>
      </c>
      <c r="X221" s="3">
        <f>X220*X182*(Assumptions!$E$6+Assumptions!$E$7/12)</f>
        <v>0</v>
      </c>
      <c r="Y221" s="3">
        <f>Y220*Y182*(Assumptions!$E$6+Assumptions!$E$7/12)</f>
        <v>0</v>
      </c>
      <c r="Z221" s="3">
        <f>Z220*Z182*(Assumptions!$E$6+Assumptions!$E$7/12)</f>
        <v>0</v>
      </c>
      <c r="AA221" s="3">
        <f>AA220*AA182*(Assumptions!$E$6+Assumptions!$E$7/12)</f>
        <v>0</v>
      </c>
      <c r="AB221" s="3">
        <f>AB220*AB182*(Assumptions!$E$6+Assumptions!$E$7/12)</f>
        <v>0</v>
      </c>
      <c r="AC221" s="3">
        <f>AC220*AC182*(Assumptions!$E$6+Assumptions!$E$7/12)</f>
        <v>0</v>
      </c>
      <c r="AD221" s="3">
        <f>AD220*AD182*(Assumptions!$E$6+Assumptions!$E$7/12)</f>
        <v>0</v>
      </c>
      <c r="AE221" s="3">
        <f>AE220*AE182*(Assumptions!$E$6+Assumptions!$E$7/12)</f>
        <v>0</v>
      </c>
      <c r="AF221" s="3">
        <f>AF220*AF182*(Assumptions!$E$6+Assumptions!$E$7/12)</f>
        <v>0</v>
      </c>
      <c r="AG221" s="3">
        <f>AG220*AG182*(Assumptions!$E$6+Assumptions!$E$7/12)</f>
        <v>0</v>
      </c>
      <c r="AH221" s="3">
        <f>AH220*AH182*(Assumptions!$E$6+Assumptions!$E$7/12)</f>
        <v>0</v>
      </c>
      <c r="AI221" s="3">
        <f>AI220*AI182*(Assumptions!$E$6+Assumptions!$E$7/12)</f>
        <v>0</v>
      </c>
      <c r="AJ221" s="3">
        <f>AJ220*AJ182*(Assumptions!$E$6+Assumptions!$E$7/12)</f>
        <v>0</v>
      </c>
      <c r="AK221" s="3">
        <f>AK220*AK182*(Assumptions!$E$6+Assumptions!$E$7/12)</f>
        <v>0</v>
      </c>
      <c r="AL221" s="3">
        <f>AL220*AL182*(Assumptions!$E$6+Assumptions!$E$7/12)</f>
        <v>0</v>
      </c>
      <c r="AM221" s="3">
        <f>AM220*AM182*(Assumptions!$E$6+Assumptions!$E$7/12)</f>
        <v>0</v>
      </c>
      <c r="AN221" s="3">
        <f>AN220*AN182*(Assumptions!$E$6+Assumptions!$E$7/12)</f>
        <v>0</v>
      </c>
      <c r="AO221" s="3">
        <f>AO220*AO182*(Assumptions!$E$6+Assumptions!$E$7/12)</f>
        <v>0</v>
      </c>
      <c r="AP221" s="3">
        <f>AP220*AP182*(Assumptions!$E$6+Assumptions!$E$7/12)</f>
        <v>0</v>
      </c>
      <c r="AQ221" s="3">
        <f>AQ220*AQ182*(Assumptions!$E$6+Assumptions!$E$7/12)</f>
        <v>0</v>
      </c>
      <c r="AR221" s="3">
        <f>AR220*AR182*(Assumptions!$E$6+Assumptions!$E$7/12)</f>
        <v>0</v>
      </c>
      <c r="AS221" s="3">
        <f>AS220*AS182*(Assumptions!$E$6+Assumptions!$E$7/12)</f>
        <v>0</v>
      </c>
      <c r="AT221" s="3">
        <f>AT220*AT182*(Assumptions!$E$6+Assumptions!$E$7/12)</f>
        <v>0</v>
      </c>
      <c r="AU221" s="3">
        <f>AU220*AU182*(Assumptions!$E$6+Assumptions!$E$7/12)</f>
        <v>0</v>
      </c>
      <c r="AV221" s="3">
        <f>AV220*AV182*(Assumptions!$E$6+Assumptions!$E$7/12)</f>
        <v>0</v>
      </c>
      <c r="AW221" s="3">
        <f>AW220*AW182*(Assumptions!$E$6+Assumptions!$E$7/12)</f>
        <v>0</v>
      </c>
      <c r="AX221" s="3">
        <f>AX220*AX182*(Assumptions!$E$6+Assumptions!$E$7/12)</f>
        <v>0</v>
      </c>
      <c r="AY221" s="3">
        <f>AY220*AY182*(Assumptions!$E$6+Assumptions!$E$7/12)</f>
        <v>0</v>
      </c>
      <c r="BA221" s="3">
        <f>SUM(D221:O221)</f>
        <v>0</v>
      </c>
      <c r="BB221" s="3">
        <f>SUM(P221:AA221)</f>
        <v>0</v>
      </c>
      <c r="BC221" s="3">
        <f>SUM(AB221:AM221)</f>
        <v>0</v>
      </c>
      <c r="BD221" s="3">
        <f>SUM(AN221:AY221)</f>
        <v>0</v>
      </c>
    </row>
    <row r="222" ht="12.75"/>
    <row r="223" ht="12.75">
      <c r="B223" t="s">
        <v>243</v>
      </c>
    </row>
    <row r="224" ht="12.75">
      <c r="B224" t="s">
        <v>17</v>
      </c>
    </row>
    <row r="225" spans="3:56" ht="12.75">
      <c r="C225" t="str">
        <f>Admin!$B$12</f>
        <v>Customer Support</v>
      </c>
      <c r="D225" s="3">
        <f>Staff!F151</f>
        <v>0</v>
      </c>
      <c r="E225" s="3">
        <f>Staff!G151</f>
        <v>0</v>
      </c>
      <c r="F225" s="3">
        <f>Staff!H151</f>
        <v>0</v>
      </c>
      <c r="G225" s="3">
        <f>Staff!I151</f>
        <v>0</v>
      </c>
      <c r="H225" s="3">
        <f>Staff!J151</f>
        <v>0</v>
      </c>
      <c r="I225" s="3">
        <f>Staff!K151</f>
        <v>0</v>
      </c>
      <c r="J225" s="3">
        <f>Staff!L151</f>
        <v>0</v>
      </c>
      <c r="K225" s="3">
        <f>Staff!M151</f>
        <v>0</v>
      </c>
      <c r="L225" s="3">
        <f>Staff!N151</f>
        <v>0</v>
      </c>
      <c r="M225" s="3">
        <f>Staff!O151</f>
        <v>0</v>
      </c>
      <c r="N225" s="3">
        <f>Staff!P151</f>
        <v>0</v>
      </c>
      <c r="O225" s="3">
        <f>Staff!Q151</f>
        <v>0</v>
      </c>
      <c r="P225" s="3">
        <f>Staff!R151</f>
        <v>0</v>
      </c>
      <c r="Q225" s="3">
        <f>Staff!S151</f>
        <v>0</v>
      </c>
      <c r="R225" s="3">
        <f>Staff!T151</f>
        <v>0</v>
      </c>
      <c r="S225" s="3">
        <f>Staff!U151</f>
        <v>0</v>
      </c>
      <c r="T225" s="3">
        <f>Staff!V151</f>
        <v>0</v>
      </c>
      <c r="U225" s="3">
        <f>Staff!W151</f>
        <v>0</v>
      </c>
      <c r="V225" s="3">
        <f>Staff!X151</f>
        <v>0</v>
      </c>
      <c r="W225" s="3">
        <f>Staff!Y151</f>
        <v>0</v>
      </c>
      <c r="X225" s="3">
        <f>Staff!Z151</f>
        <v>0</v>
      </c>
      <c r="Y225" s="3">
        <f>Staff!AA151</f>
        <v>0</v>
      </c>
      <c r="Z225" s="3">
        <f>Staff!AB151</f>
        <v>0</v>
      </c>
      <c r="AA225" s="3">
        <f>Staff!AC151</f>
        <v>0</v>
      </c>
      <c r="AB225" s="3">
        <f>Staff!AD151</f>
        <v>0</v>
      </c>
      <c r="AC225" s="3">
        <f>Staff!AE151</f>
        <v>0</v>
      </c>
      <c r="AD225" s="3">
        <f>Staff!AF151</f>
        <v>0</v>
      </c>
      <c r="AE225" s="3">
        <f>Staff!AG151</f>
        <v>0</v>
      </c>
      <c r="AF225" s="3">
        <f>Staff!AH151</f>
        <v>0</v>
      </c>
      <c r="AG225" s="3">
        <f>Staff!AI151</f>
        <v>0</v>
      </c>
      <c r="AH225" s="3">
        <f>Staff!AJ151</f>
        <v>0</v>
      </c>
      <c r="AI225" s="3">
        <f>Staff!AK151</f>
        <v>0</v>
      </c>
      <c r="AJ225" s="3">
        <f>Staff!AL151</f>
        <v>0</v>
      </c>
      <c r="AK225" s="3">
        <f>Staff!AM151</f>
        <v>0</v>
      </c>
      <c r="AL225" s="3">
        <f>Staff!AN151</f>
        <v>0</v>
      </c>
      <c r="AM225" s="3">
        <f>Staff!AO151</f>
        <v>0</v>
      </c>
      <c r="AN225" s="3">
        <f>Staff!AP151</f>
        <v>0</v>
      </c>
      <c r="AO225" s="3">
        <f>Staff!AQ151</f>
        <v>0</v>
      </c>
      <c r="AP225" s="3">
        <f>Staff!AR151</f>
        <v>0</v>
      </c>
      <c r="AQ225" s="3">
        <f>Staff!AS151</f>
        <v>0</v>
      </c>
      <c r="AR225" s="3">
        <f>Staff!AT151</f>
        <v>0</v>
      </c>
      <c r="AS225" s="3">
        <f>Staff!AU151</f>
        <v>0</v>
      </c>
      <c r="AT225" s="3">
        <f>Staff!AV151</f>
        <v>0</v>
      </c>
      <c r="AU225" s="3">
        <f>Staff!AW151</f>
        <v>0</v>
      </c>
      <c r="AV225" s="3">
        <f>Staff!AX151</f>
        <v>0</v>
      </c>
      <c r="AW225" s="3">
        <f>Staff!AY151</f>
        <v>0</v>
      </c>
      <c r="AX225" s="3">
        <f>Staff!AZ151</f>
        <v>0</v>
      </c>
      <c r="AY225" s="3">
        <f>Staff!BA151</f>
        <v>0</v>
      </c>
      <c r="BA225" s="3">
        <f>SUM(D225:O225)</f>
        <v>0</v>
      </c>
      <c r="BB225" s="3">
        <f>SUM(P225:AA225)</f>
        <v>0</v>
      </c>
      <c r="BC225" s="3">
        <f>SUM(AB225:AM225)</f>
        <v>0</v>
      </c>
      <c r="BD225" s="3">
        <f>SUM(AN225:AY225)</f>
        <v>0</v>
      </c>
    </row>
    <row r="226" ht="12.75">
      <c r="B226" t="s">
        <v>89</v>
      </c>
    </row>
    <row r="227" spans="2:56" ht="12.75">
      <c r="B227" s="28"/>
      <c r="C227" t="str">
        <f>Admin!$B$12</f>
        <v>Customer Support</v>
      </c>
      <c r="D227" s="3">
        <f>Staff!F158</f>
        <v>0</v>
      </c>
      <c r="E227" s="3">
        <f>Staff!G158</f>
        <v>0</v>
      </c>
      <c r="F227" s="3">
        <f>Staff!H158</f>
        <v>0</v>
      </c>
      <c r="G227" s="3">
        <f>Staff!I158</f>
        <v>0</v>
      </c>
      <c r="H227" s="3">
        <f>Staff!J158</f>
        <v>0</v>
      </c>
      <c r="I227" s="3">
        <f>Staff!K158</f>
        <v>0</v>
      </c>
      <c r="J227" s="3">
        <f>Staff!L158</f>
        <v>0</v>
      </c>
      <c r="K227" s="3">
        <f>Staff!M158</f>
        <v>0</v>
      </c>
      <c r="L227" s="3">
        <f>Staff!N158</f>
        <v>0</v>
      </c>
      <c r="M227" s="3">
        <f>Staff!O158</f>
        <v>0</v>
      </c>
      <c r="N227" s="3">
        <f>Staff!P158</f>
        <v>0</v>
      </c>
      <c r="O227" s="3">
        <f>Staff!Q158</f>
        <v>0</v>
      </c>
      <c r="P227" s="3">
        <f>Staff!R158</f>
        <v>0</v>
      </c>
      <c r="Q227" s="3">
        <f>Staff!S158</f>
        <v>0</v>
      </c>
      <c r="R227" s="3">
        <f>Staff!T158</f>
        <v>0</v>
      </c>
      <c r="S227" s="3">
        <f>Staff!U158</f>
        <v>0</v>
      </c>
      <c r="T227" s="3">
        <f>Staff!V158</f>
        <v>0</v>
      </c>
      <c r="U227" s="3">
        <f>Staff!W158</f>
        <v>0</v>
      </c>
      <c r="V227" s="3">
        <f>Staff!X158</f>
        <v>0</v>
      </c>
      <c r="W227" s="3">
        <f>Staff!Y158</f>
        <v>0</v>
      </c>
      <c r="X227" s="3">
        <f>Staff!Z158</f>
        <v>0</v>
      </c>
      <c r="Y227" s="3">
        <f>Staff!AA158</f>
        <v>0</v>
      </c>
      <c r="Z227" s="3">
        <f>Staff!AB158</f>
        <v>0</v>
      </c>
      <c r="AA227" s="3">
        <f>Staff!AC158</f>
        <v>0</v>
      </c>
      <c r="AB227" s="3">
        <f>Staff!AD158</f>
        <v>0</v>
      </c>
      <c r="AC227" s="3">
        <f>Staff!AE158</f>
        <v>0</v>
      </c>
      <c r="AD227" s="3">
        <f>Staff!AF158</f>
        <v>0</v>
      </c>
      <c r="AE227" s="3">
        <f>Staff!AG158</f>
        <v>0</v>
      </c>
      <c r="AF227" s="3">
        <f>Staff!AH158</f>
        <v>0</v>
      </c>
      <c r="AG227" s="3">
        <f>Staff!AI158</f>
        <v>0</v>
      </c>
      <c r="AH227" s="3">
        <f>Staff!AJ158</f>
        <v>0</v>
      </c>
      <c r="AI227" s="3">
        <f>Staff!AK158</f>
        <v>0</v>
      </c>
      <c r="AJ227" s="3">
        <f>Staff!AL158</f>
        <v>0</v>
      </c>
      <c r="AK227" s="3">
        <f>Staff!AM158</f>
        <v>0</v>
      </c>
      <c r="AL227" s="3">
        <f>Staff!AN158</f>
        <v>0</v>
      </c>
      <c r="AM227" s="3">
        <f>Staff!AO158</f>
        <v>0</v>
      </c>
      <c r="AN227" s="3">
        <f>Staff!AP158</f>
        <v>0</v>
      </c>
      <c r="AO227" s="3">
        <f>Staff!AQ158</f>
        <v>0</v>
      </c>
      <c r="AP227" s="3">
        <f>Staff!AR158</f>
        <v>0</v>
      </c>
      <c r="AQ227" s="3">
        <f>Staff!AS158</f>
        <v>0</v>
      </c>
      <c r="AR227" s="3">
        <f>Staff!AT158</f>
        <v>0</v>
      </c>
      <c r="AS227" s="3">
        <f>Staff!AU158</f>
        <v>0</v>
      </c>
      <c r="AT227" s="3">
        <f>Staff!AV158</f>
        <v>0</v>
      </c>
      <c r="AU227" s="3">
        <f>Staff!AW158</f>
        <v>0</v>
      </c>
      <c r="AV227" s="3">
        <f>Staff!AX158</f>
        <v>0</v>
      </c>
      <c r="AW227" s="3">
        <f>Staff!AY158</f>
        <v>0</v>
      </c>
      <c r="AX227" s="3">
        <f>Staff!AZ158</f>
        <v>0</v>
      </c>
      <c r="AY227" s="3">
        <f>Staff!BA158</f>
        <v>0</v>
      </c>
      <c r="BA227" s="3">
        <f>SUM(D227:O227)</f>
        <v>0</v>
      </c>
      <c r="BB227" s="3">
        <f>SUM(P227:AA227)</f>
        <v>0</v>
      </c>
      <c r="BC227" s="3">
        <f>SUM(AB227:AM227)</f>
        <v>0</v>
      </c>
      <c r="BD227" s="3">
        <f>SUM(AN227:AY227)</f>
        <v>0</v>
      </c>
    </row>
    <row r="228" spans="2:51" ht="12.75">
      <c r="B228" s="33" t="s">
        <v>90</v>
      </c>
      <c r="C228" s="33"/>
      <c r="D228" s="15">
        <f aca="true" t="shared" si="82" ref="D228:AQ228">D227+D225</f>
        <v>0</v>
      </c>
      <c r="E228" s="15">
        <f t="shared" si="82"/>
        <v>0</v>
      </c>
      <c r="F228" s="15">
        <f t="shared" si="82"/>
        <v>0</v>
      </c>
      <c r="G228" s="15">
        <f t="shared" si="82"/>
        <v>0</v>
      </c>
      <c r="H228" s="15">
        <f t="shared" si="82"/>
        <v>0</v>
      </c>
      <c r="I228" s="15">
        <f t="shared" si="82"/>
        <v>0</v>
      </c>
      <c r="J228" s="15">
        <f t="shared" si="82"/>
        <v>0</v>
      </c>
      <c r="K228" s="15">
        <f t="shared" si="82"/>
        <v>0</v>
      </c>
      <c r="L228" s="15">
        <f t="shared" si="82"/>
        <v>0</v>
      </c>
      <c r="M228" s="15">
        <f t="shared" si="82"/>
        <v>0</v>
      </c>
      <c r="N228" s="15">
        <f t="shared" si="82"/>
        <v>0</v>
      </c>
      <c r="O228" s="15">
        <f t="shared" si="82"/>
        <v>0</v>
      </c>
      <c r="P228" s="15">
        <f t="shared" si="82"/>
        <v>0</v>
      </c>
      <c r="Q228" s="15">
        <f t="shared" si="82"/>
        <v>0</v>
      </c>
      <c r="R228" s="15">
        <f t="shared" si="82"/>
        <v>0</v>
      </c>
      <c r="S228" s="15">
        <f t="shared" si="82"/>
        <v>0</v>
      </c>
      <c r="T228" s="15">
        <f t="shared" si="82"/>
        <v>0</v>
      </c>
      <c r="U228" s="15">
        <f t="shared" si="82"/>
        <v>0</v>
      </c>
      <c r="V228" s="15">
        <f t="shared" si="82"/>
        <v>0</v>
      </c>
      <c r="W228" s="15">
        <f t="shared" si="82"/>
        <v>0</v>
      </c>
      <c r="X228" s="15">
        <f t="shared" si="82"/>
        <v>0</v>
      </c>
      <c r="Y228" s="15">
        <f t="shared" si="82"/>
        <v>0</v>
      </c>
      <c r="Z228" s="15">
        <f t="shared" si="82"/>
        <v>0</v>
      </c>
      <c r="AA228" s="15">
        <f t="shared" si="82"/>
        <v>0</v>
      </c>
      <c r="AB228" s="15">
        <f t="shared" si="82"/>
        <v>0</v>
      </c>
      <c r="AC228" s="15">
        <f t="shared" si="82"/>
        <v>0</v>
      </c>
      <c r="AD228" s="15">
        <f t="shared" si="82"/>
        <v>0</v>
      </c>
      <c r="AE228" s="15">
        <f t="shared" si="82"/>
        <v>0</v>
      </c>
      <c r="AF228" s="15">
        <f t="shared" si="82"/>
        <v>0</v>
      </c>
      <c r="AG228" s="15">
        <f t="shared" si="82"/>
        <v>0</v>
      </c>
      <c r="AH228" s="15">
        <f t="shared" si="82"/>
        <v>0</v>
      </c>
      <c r="AI228" s="15">
        <f t="shared" si="82"/>
        <v>0</v>
      </c>
      <c r="AJ228" s="15">
        <f t="shared" si="82"/>
        <v>0</v>
      </c>
      <c r="AK228" s="15">
        <f t="shared" si="82"/>
        <v>0</v>
      </c>
      <c r="AL228" s="15">
        <f t="shared" si="82"/>
        <v>0</v>
      </c>
      <c r="AM228" s="15">
        <f t="shared" si="82"/>
        <v>0</v>
      </c>
      <c r="AN228" s="15">
        <f t="shared" si="82"/>
        <v>0</v>
      </c>
      <c r="AO228" s="15">
        <f t="shared" si="82"/>
        <v>0</v>
      </c>
      <c r="AP228" s="15">
        <f t="shared" si="82"/>
        <v>0</v>
      </c>
      <c r="AQ228" s="15">
        <f t="shared" si="82"/>
        <v>0</v>
      </c>
      <c r="AR228" s="15">
        <f aca="true" t="shared" si="83" ref="AR228:AY228">AR227+AR225</f>
        <v>0</v>
      </c>
      <c r="AS228" s="15">
        <f t="shared" si="83"/>
        <v>0</v>
      </c>
      <c r="AT228" s="15">
        <f t="shared" si="83"/>
        <v>0</v>
      </c>
      <c r="AU228" s="15">
        <f t="shared" si="83"/>
        <v>0</v>
      </c>
      <c r="AV228" s="15">
        <f t="shared" si="83"/>
        <v>0</v>
      </c>
      <c r="AW228" s="15">
        <f t="shared" si="83"/>
        <v>0</v>
      </c>
      <c r="AX228" s="15">
        <f t="shared" si="83"/>
        <v>0</v>
      </c>
      <c r="AY228" s="15">
        <f t="shared" si="83"/>
        <v>0</v>
      </c>
    </row>
    <row r="229" spans="4:51" ht="12.75"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</row>
    <row r="230" spans="2:56" ht="12.75">
      <c r="B230" s="26" t="s">
        <v>110</v>
      </c>
      <c r="C230" s="26"/>
      <c r="D230" s="19">
        <f aca="true" t="shared" si="84" ref="D230:AY230">D228+D221+D217</f>
        <v>0</v>
      </c>
      <c r="E230" s="19">
        <f t="shared" si="84"/>
        <v>0</v>
      </c>
      <c r="F230" s="19">
        <f t="shared" si="84"/>
        <v>0</v>
      </c>
      <c r="G230" s="19">
        <f t="shared" si="84"/>
        <v>0</v>
      </c>
      <c r="H230" s="19">
        <f t="shared" si="84"/>
        <v>0</v>
      </c>
      <c r="I230" s="19">
        <f t="shared" si="84"/>
        <v>0</v>
      </c>
      <c r="J230" s="19">
        <f t="shared" si="84"/>
        <v>0</v>
      </c>
      <c r="K230" s="19">
        <f t="shared" si="84"/>
        <v>0</v>
      </c>
      <c r="L230" s="19">
        <f t="shared" si="84"/>
        <v>0</v>
      </c>
      <c r="M230" s="19">
        <f t="shared" si="84"/>
        <v>0</v>
      </c>
      <c r="N230" s="19">
        <f t="shared" si="84"/>
        <v>0</v>
      </c>
      <c r="O230" s="19">
        <f t="shared" si="84"/>
        <v>0</v>
      </c>
      <c r="P230" s="19">
        <f t="shared" si="84"/>
        <v>0</v>
      </c>
      <c r="Q230" s="19">
        <f t="shared" si="84"/>
        <v>0</v>
      </c>
      <c r="R230" s="19">
        <f t="shared" si="84"/>
        <v>0</v>
      </c>
      <c r="S230" s="19">
        <f t="shared" si="84"/>
        <v>0</v>
      </c>
      <c r="T230" s="19">
        <f t="shared" si="84"/>
        <v>0</v>
      </c>
      <c r="U230" s="19">
        <f t="shared" si="84"/>
        <v>0</v>
      </c>
      <c r="V230" s="19">
        <f t="shared" si="84"/>
        <v>0</v>
      </c>
      <c r="W230" s="19">
        <f t="shared" si="84"/>
        <v>0</v>
      </c>
      <c r="X230" s="19">
        <f t="shared" si="84"/>
        <v>0</v>
      </c>
      <c r="Y230" s="19">
        <f t="shared" si="84"/>
        <v>0</v>
      </c>
      <c r="Z230" s="19">
        <f t="shared" si="84"/>
        <v>0</v>
      </c>
      <c r="AA230" s="19">
        <f t="shared" si="84"/>
        <v>0</v>
      </c>
      <c r="AB230" s="19">
        <f t="shared" si="84"/>
        <v>0</v>
      </c>
      <c r="AC230" s="19">
        <f t="shared" si="84"/>
        <v>0</v>
      </c>
      <c r="AD230" s="19">
        <f t="shared" si="84"/>
        <v>0</v>
      </c>
      <c r="AE230" s="19">
        <f t="shared" si="84"/>
        <v>0</v>
      </c>
      <c r="AF230" s="19">
        <f t="shared" si="84"/>
        <v>0</v>
      </c>
      <c r="AG230" s="19">
        <f t="shared" si="84"/>
        <v>0</v>
      </c>
      <c r="AH230" s="19">
        <f t="shared" si="84"/>
        <v>0</v>
      </c>
      <c r="AI230" s="19">
        <f t="shared" si="84"/>
        <v>0</v>
      </c>
      <c r="AJ230" s="19">
        <f t="shared" si="84"/>
        <v>0</v>
      </c>
      <c r="AK230" s="19">
        <f t="shared" si="84"/>
        <v>0</v>
      </c>
      <c r="AL230" s="19">
        <f t="shared" si="84"/>
        <v>0</v>
      </c>
      <c r="AM230" s="19">
        <f t="shared" si="84"/>
        <v>0</v>
      </c>
      <c r="AN230" s="19">
        <f t="shared" si="84"/>
        <v>0</v>
      </c>
      <c r="AO230" s="19">
        <f t="shared" si="84"/>
        <v>0</v>
      </c>
      <c r="AP230" s="19">
        <f t="shared" si="84"/>
        <v>0</v>
      </c>
      <c r="AQ230" s="19">
        <f t="shared" si="84"/>
        <v>0</v>
      </c>
      <c r="AR230" s="19">
        <f t="shared" si="84"/>
        <v>0</v>
      </c>
      <c r="AS230" s="19">
        <f t="shared" si="84"/>
        <v>0</v>
      </c>
      <c r="AT230" s="19">
        <f t="shared" si="84"/>
        <v>0</v>
      </c>
      <c r="AU230" s="19">
        <f t="shared" si="84"/>
        <v>0</v>
      </c>
      <c r="AV230" s="19">
        <f t="shared" si="84"/>
        <v>0</v>
      </c>
      <c r="AW230" s="19">
        <f t="shared" si="84"/>
        <v>0</v>
      </c>
      <c r="AX230" s="19">
        <f t="shared" si="84"/>
        <v>0</v>
      </c>
      <c r="AY230" s="19">
        <f t="shared" si="84"/>
        <v>0</v>
      </c>
      <c r="BA230" s="3">
        <f>SUM(D230:O230)</f>
        <v>0</v>
      </c>
      <c r="BB230" s="3">
        <f>SUM(P230:AA230)</f>
        <v>0</v>
      </c>
      <c r="BC230" s="3">
        <f>SUM(AB230:AM230)</f>
        <v>0</v>
      </c>
      <c r="BD230" s="3">
        <f>SUM(AN230:AY230)</f>
        <v>0</v>
      </c>
    </row>
    <row r="231" spans="4:51" ht="12.75"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</row>
    <row r="232" ht="12.75"/>
    <row r="233" ht="20.25">
      <c r="A233" s="57" t="s">
        <v>88</v>
      </c>
    </row>
    <row r="234" ht="12.75">
      <c r="B234" t="s">
        <v>17</v>
      </c>
    </row>
    <row r="235" spans="3:56" ht="12.75">
      <c r="C235" t="str">
        <f>Admin!$B$10</f>
        <v>Technology</v>
      </c>
      <c r="D235" s="3">
        <f>Staff!F149</f>
        <v>0</v>
      </c>
      <c r="E235" s="3">
        <f>Staff!G149</f>
        <v>0</v>
      </c>
      <c r="F235" s="3">
        <f>Staff!H149</f>
        <v>0</v>
      </c>
      <c r="G235" s="3">
        <f>Staff!I149</f>
        <v>0</v>
      </c>
      <c r="H235" s="3">
        <f>Staff!J149</f>
        <v>0</v>
      </c>
      <c r="I235" s="3">
        <f>Staff!K149</f>
        <v>0</v>
      </c>
      <c r="J235" s="3">
        <f>Staff!L149</f>
        <v>0</v>
      </c>
      <c r="K235" s="3">
        <f>Staff!M149</f>
        <v>0</v>
      </c>
      <c r="L235" s="3">
        <f>Staff!N149</f>
        <v>0</v>
      </c>
      <c r="M235" s="3">
        <f>Staff!O149</f>
        <v>0</v>
      </c>
      <c r="N235" s="3">
        <f>Staff!P149</f>
        <v>0</v>
      </c>
      <c r="O235" s="3">
        <f>Staff!Q149</f>
        <v>0</v>
      </c>
      <c r="P235" s="3">
        <f>Staff!R149</f>
        <v>0</v>
      </c>
      <c r="Q235" s="3">
        <f>Staff!S149</f>
        <v>0</v>
      </c>
      <c r="R235" s="3">
        <f>Staff!T149</f>
        <v>0</v>
      </c>
      <c r="S235" s="3">
        <f>Staff!U149</f>
        <v>0</v>
      </c>
      <c r="T235" s="3">
        <f>Staff!V149</f>
        <v>0</v>
      </c>
      <c r="U235" s="3">
        <f>Staff!W149</f>
        <v>0</v>
      </c>
      <c r="V235" s="3">
        <f>Staff!X149</f>
        <v>0</v>
      </c>
      <c r="W235" s="3">
        <f>Staff!Y149</f>
        <v>0</v>
      </c>
      <c r="X235" s="3">
        <f>Staff!Z149</f>
        <v>0</v>
      </c>
      <c r="Y235" s="3">
        <f>Staff!AA149</f>
        <v>0</v>
      </c>
      <c r="Z235" s="3">
        <f>Staff!AB149</f>
        <v>0</v>
      </c>
      <c r="AA235" s="3">
        <f>Staff!AC149</f>
        <v>0</v>
      </c>
      <c r="AB235" s="3">
        <f>Staff!AD149</f>
        <v>0</v>
      </c>
      <c r="AC235" s="3">
        <f>Staff!AE149</f>
        <v>0</v>
      </c>
      <c r="AD235" s="3">
        <f>Staff!AF149</f>
        <v>0</v>
      </c>
      <c r="AE235" s="3">
        <f>Staff!AG149</f>
        <v>0</v>
      </c>
      <c r="AF235" s="3">
        <f>Staff!AH149</f>
        <v>0</v>
      </c>
      <c r="AG235" s="3">
        <f>Staff!AI149</f>
        <v>0</v>
      </c>
      <c r="AH235" s="3">
        <f>Staff!AJ149</f>
        <v>0</v>
      </c>
      <c r="AI235" s="3">
        <f>Staff!AK149</f>
        <v>0</v>
      </c>
      <c r="AJ235" s="3">
        <f>Staff!AL149</f>
        <v>0</v>
      </c>
      <c r="AK235" s="3">
        <f>Staff!AM149</f>
        <v>0</v>
      </c>
      <c r="AL235" s="3">
        <f>Staff!AN149</f>
        <v>0</v>
      </c>
      <c r="AM235" s="3">
        <f>Staff!AO149</f>
        <v>0</v>
      </c>
      <c r="AN235" s="3">
        <f>Staff!AP149</f>
        <v>0</v>
      </c>
      <c r="AO235" s="3">
        <f>Staff!AQ149</f>
        <v>0</v>
      </c>
      <c r="AP235" s="3">
        <f>Staff!AR149</f>
        <v>0</v>
      </c>
      <c r="AQ235" s="3">
        <f>Staff!AS149</f>
        <v>0</v>
      </c>
      <c r="AR235" s="3">
        <f>Staff!AT149</f>
        <v>0</v>
      </c>
      <c r="AS235" s="3">
        <f>Staff!AU149</f>
        <v>0</v>
      </c>
      <c r="AT235" s="3">
        <f>Staff!AV149</f>
        <v>0</v>
      </c>
      <c r="AU235" s="3">
        <f>Staff!AW149</f>
        <v>0</v>
      </c>
      <c r="AV235" s="3">
        <f>Staff!AX149</f>
        <v>0</v>
      </c>
      <c r="AW235" s="3">
        <f>Staff!AY149</f>
        <v>0</v>
      </c>
      <c r="AX235" s="3">
        <f>Staff!AZ149</f>
        <v>0</v>
      </c>
      <c r="AY235" s="3">
        <f>Staff!BA149</f>
        <v>0</v>
      </c>
      <c r="BA235" s="3">
        <f>SUM(D235:O235)</f>
        <v>0</v>
      </c>
      <c r="BB235" s="3">
        <f>SUM(P235:AA235)</f>
        <v>0</v>
      </c>
      <c r="BC235" s="3">
        <f>SUM(AB235:AM235)</f>
        <v>0</v>
      </c>
      <c r="BD235" s="3">
        <f>SUM(AN235:AY235)</f>
        <v>0</v>
      </c>
    </row>
    <row r="236" ht="12.75">
      <c r="B236" t="s">
        <v>89</v>
      </c>
    </row>
    <row r="237" spans="2:56" ht="12.75">
      <c r="B237" s="28"/>
      <c r="C237" t="str">
        <f>Admin!$B$10</f>
        <v>Technology</v>
      </c>
      <c r="D237" s="3">
        <f>Staff!F156</f>
        <v>0</v>
      </c>
      <c r="E237" s="3">
        <f>Staff!G156</f>
        <v>0</v>
      </c>
      <c r="F237" s="3">
        <f>Staff!H156</f>
        <v>0</v>
      </c>
      <c r="G237" s="3">
        <f>Staff!I156</f>
        <v>0</v>
      </c>
      <c r="H237" s="3">
        <f>Staff!J156</f>
        <v>0</v>
      </c>
      <c r="I237" s="3">
        <f>Staff!K156</f>
        <v>0</v>
      </c>
      <c r="J237" s="3">
        <f>Staff!L156</f>
        <v>0</v>
      </c>
      <c r="K237" s="3">
        <f>Staff!M156</f>
        <v>0</v>
      </c>
      <c r="L237" s="3">
        <f>Staff!N156</f>
        <v>0</v>
      </c>
      <c r="M237" s="3">
        <f>Staff!O156</f>
        <v>0</v>
      </c>
      <c r="N237" s="3">
        <f>Staff!P156</f>
        <v>0</v>
      </c>
      <c r="O237" s="3">
        <f>Staff!Q156</f>
        <v>0</v>
      </c>
      <c r="P237" s="3">
        <f>Staff!R156</f>
        <v>0</v>
      </c>
      <c r="Q237" s="3">
        <f>Staff!S156</f>
        <v>0</v>
      </c>
      <c r="R237" s="3">
        <f>Staff!T156</f>
        <v>0</v>
      </c>
      <c r="S237" s="3">
        <f>Staff!U156</f>
        <v>0</v>
      </c>
      <c r="T237" s="3">
        <f>Staff!V156</f>
        <v>0</v>
      </c>
      <c r="U237" s="3">
        <f>Staff!W156</f>
        <v>0</v>
      </c>
      <c r="V237" s="3">
        <f>Staff!X156</f>
        <v>0</v>
      </c>
      <c r="W237" s="3">
        <f>Staff!Y156</f>
        <v>0</v>
      </c>
      <c r="X237" s="3">
        <f>Staff!Z156</f>
        <v>0</v>
      </c>
      <c r="Y237" s="3">
        <f>Staff!AA156</f>
        <v>0</v>
      </c>
      <c r="Z237" s="3">
        <f>Staff!AB156</f>
        <v>0</v>
      </c>
      <c r="AA237" s="3">
        <f>Staff!AC156</f>
        <v>0</v>
      </c>
      <c r="AB237" s="3">
        <f>Staff!AD156</f>
        <v>0</v>
      </c>
      <c r="AC237" s="3">
        <f>Staff!AE156</f>
        <v>0</v>
      </c>
      <c r="AD237" s="3">
        <f>Staff!AF156</f>
        <v>0</v>
      </c>
      <c r="AE237" s="3">
        <f>Staff!AG156</f>
        <v>0</v>
      </c>
      <c r="AF237" s="3">
        <f>Staff!AH156</f>
        <v>0</v>
      </c>
      <c r="AG237" s="3">
        <f>Staff!AI156</f>
        <v>0</v>
      </c>
      <c r="AH237" s="3">
        <f>Staff!AJ156</f>
        <v>0</v>
      </c>
      <c r="AI237" s="3">
        <f>Staff!AK156</f>
        <v>0</v>
      </c>
      <c r="AJ237" s="3">
        <f>Staff!AL156</f>
        <v>0</v>
      </c>
      <c r="AK237" s="3">
        <f>Staff!AM156</f>
        <v>0</v>
      </c>
      <c r="AL237" s="3">
        <f>Staff!AN156</f>
        <v>0</v>
      </c>
      <c r="AM237" s="3">
        <f>Staff!AO156</f>
        <v>0</v>
      </c>
      <c r="AN237" s="3">
        <f>Staff!AP156</f>
        <v>0</v>
      </c>
      <c r="AO237" s="3">
        <f>Staff!AQ156</f>
        <v>0</v>
      </c>
      <c r="AP237" s="3">
        <f>Staff!AR156</f>
        <v>0</v>
      </c>
      <c r="AQ237" s="3">
        <f>Staff!AS156</f>
        <v>0</v>
      </c>
      <c r="AR237" s="3">
        <f>Staff!AT156</f>
        <v>0</v>
      </c>
      <c r="AS237" s="3">
        <f>Staff!AU156</f>
        <v>0</v>
      </c>
      <c r="AT237" s="3">
        <f>Staff!AV156</f>
        <v>0</v>
      </c>
      <c r="AU237" s="3">
        <f>Staff!AW156</f>
        <v>0</v>
      </c>
      <c r="AV237" s="3">
        <f>Staff!AX156</f>
        <v>0</v>
      </c>
      <c r="AW237" s="3">
        <f>Staff!AY156</f>
        <v>0</v>
      </c>
      <c r="AX237" s="3">
        <f>Staff!AZ156</f>
        <v>0</v>
      </c>
      <c r="AY237" s="3">
        <f>Staff!BA156</f>
        <v>0</v>
      </c>
      <c r="BA237" s="3">
        <f>SUM(D237:O237)</f>
        <v>0</v>
      </c>
      <c r="BB237" s="3">
        <f>SUM(P237:AA237)</f>
        <v>0</v>
      </c>
      <c r="BC237" s="3">
        <f>SUM(AB237:AM237)</f>
        <v>0</v>
      </c>
      <c r="BD237" s="3">
        <f>SUM(AN237:AY237)</f>
        <v>0</v>
      </c>
    </row>
    <row r="238" spans="2:56" ht="12.75">
      <c r="B238" s="33" t="s">
        <v>90</v>
      </c>
      <c r="C238" s="33"/>
      <c r="D238" s="15">
        <f aca="true" t="shared" si="85" ref="D238:AQ238">D237+D235</f>
        <v>0</v>
      </c>
      <c r="E238" s="15">
        <f t="shared" si="85"/>
        <v>0</v>
      </c>
      <c r="F238" s="15">
        <f t="shared" si="85"/>
        <v>0</v>
      </c>
      <c r="G238" s="15">
        <f t="shared" si="85"/>
        <v>0</v>
      </c>
      <c r="H238" s="15">
        <f t="shared" si="85"/>
        <v>0</v>
      </c>
      <c r="I238" s="15">
        <f t="shared" si="85"/>
        <v>0</v>
      </c>
      <c r="J238" s="15">
        <f t="shared" si="85"/>
        <v>0</v>
      </c>
      <c r="K238" s="15">
        <f t="shared" si="85"/>
        <v>0</v>
      </c>
      <c r="L238" s="15">
        <f t="shared" si="85"/>
        <v>0</v>
      </c>
      <c r="M238" s="15">
        <f t="shared" si="85"/>
        <v>0</v>
      </c>
      <c r="N238" s="15">
        <f t="shared" si="85"/>
        <v>0</v>
      </c>
      <c r="O238" s="15">
        <f t="shared" si="85"/>
        <v>0</v>
      </c>
      <c r="P238" s="15">
        <f t="shared" si="85"/>
        <v>0</v>
      </c>
      <c r="Q238" s="15">
        <f t="shared" si="85"/>
        <v>0</v>
      </c>
      <c r="R238" s="15">
        <f t="shared" si="85"/>
        <v>0</v>
      </c>
      <c r="S238" s="15">
        <f t="shared" si="85"/>
        <v>0</v>
      </c>
      <c r="T238" s="15">
        <f t="shared" si="85"/>
        <v>0</v>
      </c>
      <c r="U238" s="15">
        <f t="shared" si="85"/>
        <v>0</v>
      </c>
      <c r="V238" s="15">
        <f t="shared" si="85"/>
        <v>0</v>
      </c>
      <c r="W238" s="15">
        <f t="shared" si="85"/>
        <v>0</v>
      </c>
      <c r="X238" s="15">
        <f t="shared" si="85"/>
        <v>0</v>
      </c>
      <c r="Y238" s="15">
        <f t="shared" si="85"/>
        <v>0</v>
      </c>
      <c r="Z238" s="15">
        <f t="shared" si="85"/>
        <v>0</v>
      </c>
      <c r="AA238" s="15">
        <f t="shared" si="85"/>
        <v>0</v>
      </c>
      <c r="AB238" s="15">
        <f t="shared" si="85"/>
        <v>0</v>
      </c>
      <c r="AC238" s="15">
        <f t="shared" si="85"/>
        <v>0</v>
      </c>
      <c r="AD238" s="15">
        <f t="shared" si="85"/>
        <v>0</v>
      </c>
      <c r="AE238" s="15">
        <f t="shared" si="85"/>
        <v>0</v>
      </c>
      <c r="AF238" s="15">
        <f t="shared" si="85"/>
        <v>0</v>
      </c>
      <c r="AG238" s="15">
        <f t="shared" si="85"/>
        <v>0</v>
      </c>
      <c r="AH238" s="15">
        <f t="shared" si="85"/>
        <v>0</v>
      </c>
      <c r="AI238" s="15">
        <f t="shared" si="85"/>
        <v>0</v>
      </c>
      <c r="AJ238" s="15">
        <f t="shared" si="85"/>
        <v>0</v>
      </c>
      <c r="AK238" s="15">
        <f t="shared" si="85"/>
        <v>0</v>
      </c>
      <c r="AL238" s="15">
        <f t="shared" si="85"/>
        <v>0</v>
      </c>
      <c r="AM238" s="15">
        <f t="shared" si="85"/>
        <v>0</v>
      </c>
      <c r="AN238" s="15">
        <f t="shared" si="85"/>
        <v>0</v>
      </c>
      <c r="AO238" s="15">
        <f t="shared" si="85"/>
        <v>0</v>
      </c>
      <c r="AP238" s="15">
        <f t="shared" si="85"/>
        <v>0</v>
      </c>
      <c r="AQ238" s="15">
        <f t="shared" si="85"/>
        <v>0</v>
      </c>
      <c r="AR238" s="15">
        <f aca="true" t="shared" si="86" ref="AR238:AY238">AR237+AR235</f>
        <v>0</v>
      </c>
      <c r="AS238" s="15">
        <f t="shared" si="86"/>
        <v>0</v>
      </c>
      <c r="AT238" s="15">
        <f t="shared" si="86"/>
        <v>0</v>
      </c>
      <c r="AU238" s="15">
        <f t="shared" si="86"/>
        <v>0</v>
      </c>
      <c r="AV238" s="15">
        <f t="shared" si="86"/>
        <v>0</v>
      </c>
      <c r="AW238" s="15">
        <f t="shared" si="86"/>
        <v>0</v>
      </c>
      <c r="AX238" s="15">
        <f t="shared" si="86"/>
        <v>0</v>
      </c>
      <c r="AY238" s="15">
        <f t="shared" si="86"/>
        <v>0</v>
      </c>
      <c r="BA238" s="3">
        <f>SUM(D238:O238)</f>
        <v>0</v>
      </c>
      <c r="BB238" s="3">
        <f>SUM(P238:AA238)</f>
        <v>0</v>
      </c>
      <c r="BC238" s="3">
        <f>SUM(AB238:AM238)</f>
        <v>0</v>
      </c>
      <c r="BD238" s="3">
        <f>SUM(AN238:AY238)</f>
        <v>0</v>
      </c>
    </row>
    <row r="239" spans="4:51" ht="12.75"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</row>
    <row r="240" spans="4:51" ht="12.75"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</row>
    <row r="241" spans="1:51" ht="20.25">
      <c r="A241" s="67" t="s">
        <v>96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</row>
    <row r="242" spans="4:51" ht="12.75"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</row>
    <row r="243" spans="2:51" ht="12.75">
      <c r="B243" s="26" t="s">
        <v>17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</row>
    <row r="244" spans="2:56" ht="12.75">
      <c r="B244" s="26"/>
      <c r="C244" s="26" t="str">
        <f>Admin!$B$11</f>
        <v>Sales &amp; Marketing</v>
      </c>
      <c r="D244" s="19">
        <f>Staff!F150</f>
        <v>0</v>
      </c>
      <c r="E244" s="19">
        <f>Staff!G150</f>
        <v>0</v>
      </c>
      <c r="F244" s="19">
        <f>Staff!H150</f>
        <v>0</v>
      </c>
      <c r="G244" s="19">
        <f>Staff!I150</f>
        <v>0</v>
      </c>
      <c r="H244" s="19">
        <f>Staff!J150</f>
        <v>0</v>
      </c>
      <c r="I244" s="19">
        <f>Staff!K150</f>
        <v>0</v>
      </c>
      <c r="J244" s="19">
        <f>Staff!L150</f>
        <v>0</v>
      </c>
      <c r="K244" s="19">
        <f>Staff!M150</f>
        <v>0</v>
      </c>
      <c r="L244" s="19">
        <f>Staff!N150</f>
        <v>0</v>
      </c>
      <c r="M244" s="19">
        <f>Staff!O150</f>
        <v>0</v>
      </c>
      <c r="N244" s="19">
        <f>Staff!P150</f>
        <v>0</v>
      </c>
      <c r="O244" s="19">
        <f>Staff!Q150</f>
        <v>0</v>
      </c>
      <c r="P244" s="19">
        <f>Staff!R150</f>
        <v>0</v>
      </c>
      <c r="Q244" s="19">
        <f>Staff!S150</f>
        <v>0</v>
      </c>
      <c r="R244" s="19">
        <f>Staff!T150</f>
        <v>0</v>
      </c>
      <c r="S244" s="19">
        <f>Staff!U150</f>
        <v>0</v>
      </c>
      <c r="T244" s="19">
        <f>Staff!V150</f>
        <v>0</v>
      </c>
      <c r="U244" s="19">
        <f>Staff!W150</f>
        <v>0</v>
      </c>
      <c r="V244" s="19">
        <f>Staff!X150</f>
        <v>0</v>
      </c>
      <c r="W244" s="19">
        <f>Staff!Y150</f>
        <v>0</v>
      </c>
      <c r="X244" s="19">
        <f>Staff!Z150</f>
        <v>0</v>
      </c>
      <c r="Y244" s="19">
        <f>Staff!AA150</f>
        <v>0</v>
      </c>
      <c r="Z244" s="19">
        <f>Staff!AB150</f>
        <v>0</v>
      </c>
      <c r="AA244" s="19">
        <f>Staff!AC150</f>
        <v>0</v>
      </c>
      <c r="AB244" s="19">
        <f>Staff!AD150</f>
        <v>0</v>
      </c>
      <c r="AC244" s="19">
        <f>Staff!AE150</f>
        <v>0</v>
      </c>
      <c r="AD244" s="19">
        <f>Staff!AF150</f>
        <v>0</v>
      </c>
      <c r="AE244" s="19">
        <f>Staff!AG150</f>
        <v>0</v>
      </c>
      <c r="AF244" s="19">
        <f>Staff!AH150</f>
        <v>0</v>
      </c>
      <c r="AG244" s="19">
        <f>Staff!AI150</f>
        <v>0</v>
      </c>
      <c r="AH244" s="19">
        <f>Staff!AJ150</f>
        <v>0</v>
      </c>
      <c r="AI244" s="19">
        <f>Staff!AK150</f>
        <v>0</v>
      </c>
      <c r="AJ244" s="19">
        <f>Staff!AL150</f>
        <v>0</v>
      </c>
      <c r="AK244" s="19">
        <f>Staff!AM150</f>
        <v>0</v>
      </c>
      <c r="AL244" s="19">
        <f>Staff!AN150</f>
        <v>0</v>
      </c>
      <c r="AM244" s="19">
        <f>Staff!AO150</f>
        <v>0</v>
      </c>
      <c r="AN244" s="19">
        <f>Staff!AP150</f>
        <v>0</v>
      </c>
      <c r="AO244" s="19">
        <f>Staff!AQ150</f>
        <v>0</v>
      </c>
      <c r="AP244" s="19">
        <f>Staff!AR150</f>
        <v>0</v>
      </c>
      <c r="AQ244" s="19">
        <f>Staff!AS150</f>
        <v>0</v>
      </c>
      <c r="AR244" s="19">
        <f>Staff!AT150</f>
        <v>0</v>
      </c>
      <c r="AS244" s="19">
        <f>Staff!AU150</f>
        <v>0</v>
      </c>
      <c r="AT244" s="19">
        <f>Staff!AV150</f>
        <v>0</v>
      </c>
      <c r="AU244" s="19">
        <f>Staff!AW150</f>
        <v>0</v>
      </c>
      <c r="AV244" s="19">
        <f>Staff!AX150</f>
        <v>0</v>
      </c>
      <c r="AW244" s="19">
        <f>Staff!AY150</f>
        <v>0</v>
      </c>
      <c r="AX244" s="19">
        <f>Staff!AZ150</f>
        <v>0</v>
      </c>
      <c r="AY244" s="19">
        <f>Staff!BA150</f>
        <v>0</v>
      </c>
      <c r="BA244" s="3">
        <f>SUM(D244:O244)</f>
        <v>0</v>
      </c>
      <c r="BB244" s="3">
        <f>SUM(P244:AA244)</f>
        <v>0</v>
      </c>
      <c r="BC244" s="3">
        <f>SUM(AB244:AM244)</f>
        <v>0</v>
      </c>
      <c r="BD244" s="3">
        <f>SUM(AN244:AY244)</f>
        <v>0</v>
      </c>
    </row>
    <row r="245" spans="2:51" ht="12.75">
      <c r="B245" s="26" t="s">
        <v>89</v>
      </c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</row>
    <row r="246" spans="2:56" ht="12.75">
      <c r="B246" s="26"/>
      <c r="C246" s="26" t="str">
        <f>Admin!$B$11</f>
        <v>Sales &amp; Marketing</v>
      </c>
      <c r="D246" s="19">
        <f>Staff!F157</f>
        <v>0</v>
      </c>
      <c r="E246" s="19">
        <f>Staff!G157</f>
        <v>0</v>
      </c>
      <c r="F246" s="19">
        <f>Staff!H157</f>
        <v>0</v>
      </c>
      <c r="G246" s="19">
        <f>Staff!I157</f>
        <v>0</v>
      </c>
      <c r="H246" s="19">
        <f>Staff!J157</f>
        <v>0</v>
      </c>
      <c r="I246" s="19">
        <f>Staff!K157</f>
        <v>0</v>
      </c>
      <c r="J246" s="19">
        <f>Staff!L157</f>
        <v>0</v>
      </c>
      <c r="K246" s="19">
        <f>Staff!M157</f>
        <v>0</v>
      </c>
      <c r="L246" s="19">
        <f>Staff!N157</f>
        <v>0</v>
      </c>
      <c r="M246" s="19">
        <f>Staff!O157</f>
        <v>0</v>
      </c>
      <c r="N246" s="19">
        <f>Staff!P157</f>
        <v>0</v>
      </c>
      <c r="O246" s="19">
        <f>Staff!Q157</f>
        <v>0</v>
      </c>
      <c r="P246" s="19">
        <f>Staff!R157</f>
        <v>0</v>
      </c>
      <c r="Q246" s="19">
        <f>Staff!S157</f>
        <v>0</v>
      </c>
      <c r="R246" s="19">
        <f>Staff!T157</f>
        <v>0</v>
      </c>
      <c r="S246" s="19">
        <f>Staff!U157</f>
        <v>0</v>
      </c>
      <c r="T246" s="19">
        <f>Staff!V157</f>
        <v>0</v>
      </c>
      <c r="U246" s="19">
        <f>Staff!W157</f>
        <v>0</v>
      </c>
      <c r="V246" s="19">
        <f>Staff!X157</f>
        <v>0</v>
      </c>
      <c r="W246" s="19">
        <f>Staff!Y157</f>
        <v>0</v>
      </c>
      <c r="X246" s="19">
        <f>Staff!Z157</f>
        <v>0</v>
      </c>
      <c r="Y246" s="19">
        <f>Staff!AA157</f>
        <v>0</v>
      </c>
      <c r="Z246" s="19">
        <f>Staff!AB157</f>
        <v>0</v>
      </c>
      <c r="AA246" s="19">
        <f>Staff!AC157</f>
        <v>0</v>
      </c>
      <c r="AB246" s="19">
        <f>Staff!AD157</f>
        <v>0</v>
      </c>
      <c r="AC246" s="19">
        <f>Staff!AE157</f>
        <v>0</v>
      </c>
      <c r="AD246" s="19">
        <f>Staff!AF157</f>
        <v>0</v>
      </c>
      <c r="AE246" s="19">
        <f>Staff!AG157</f>
        <v>0</v>
      </c>
      <c r="AF246" s="19">
        <f>Staff!AH157</f>
        <v>0</v>
      </c>
      <c r="AG246" s="19">
        <f>Staff!AI157</f>
        <v>0</v>
      </c>
      <c r="AH246" s="19">
        <f>Staff!AJ157</f>
        <v>0</v>
      </c>
      <c r="AI246" s="19">
        <f>Staff!AK157</f>
        <v>0</v>
      </c>
      <c r="AJ246" s="19">
        <f>Staff!AL157</f>
        <v>0</v>
      </c>
      <c r="AK246" s="19">
        <f>Staff!AM157</f>
        <v>0</v>
      </c>
      <c r="AL246" s="19">
        <f>Staff!AN157</f>
        <v>0</v>
      </c>
      <c r="AM246" s="19">
        <f>Staff!AO157</f>
        <v>0</v>
      </c>
      <c r="AN246" s="19">
        <f>Staff!AP157</f>
        <v>0</v>
      </c>
      <c r="AO246" s="19">
        <f>Staff!AQ157</f>
        <v>0</v>
      </c>
      <c r="AP246" s="19">
        <f>Staff!AR157</f>
        <v>0</v>
      </c>
      <c r="AQ246" s="19">
        <f>Staff!AS157</f>
        <v>0</v>
      </c>
      <c r="AR246" s="19">
        <f>Staff!AT157</f>
        <v>0</v>
      </c>
      <c r="AS246" s="19">
        <f>Staff!AU157</f>
        <v>0</v>
      </c>
      <c r="AT246" s="19">
        <f>Staff!AV157</f>
        <v>0</v>
      </c>
      <c r="AU246" s="19">
        <f>Staff!AW157</f>
        <v>0</v>
      </c>
      <c r="AV246" s="19">
        <f>Staff!AX157</f>
        <v>0</v>
      </c>
      <c r="AW246" s="19">
        <f>Staff!AY157</f>
        <v>0</v>
      </c>
      <c r="AX246" s="19">
        <f>Staff!AZ157</f>
        <v>0</v>
      </c>
      <c r="AY246" s="19">
        <f>Staff!BA157</f>
        <v>0</v>
      </c>
      <c r="BA246" s="3">
        <f>SUM(D246:O246)</f>
        <v>0</v>
      </c>
      <c r="BB246" s="3">
        <f>SUM(P246:AA246)</f>
        <v>0</v>
      </c>
      <c r="BC246" s="3">
        <f>SUM(AB246:AM246)</f>
        <v>0</v>
      </c>
      <c r="BD246" s="3">
        <f>SUM(AN246:AY246)</f>
        <v>0</v>
      </c>
    </row>
    <row r="247" spans="2:51" ht="12.75">
      <c r="B247" s="33" t="s">
        <v>90</v>
      </c>
      <c r="C247" s="33"/>
      <c r="D247" s="15">
        <f aca="true" t="shared" si="87" ref="D247:AQ247">D246+D244</f>
        <v>0</v>
      </c>
      <c r="E247" s="15">
        <f t="shared" si="87"/>
        <v>0</v>
      </c>
      <c r="F247" s="15">
        <f t="shared" si="87"/>
        <v>0</v>
      </c>
      <c r="G247" s="15">
        <f t="shared" si="87"/>
        <v>0</v>
      </c>
      <c r="H247" s="15">
        <f t="shared" si="87"/>
        <v>0</v>
      </c>
      <c r="I247" s="15">
        <f t="shared" si="87"/>
        <v>0</v>
      </c>
      <c r="J247" s="15">
        <f t="shared" si="87"/>
        <v>0</v>
      </c>
      <c r="K247" s="15">
        <f t="shared" si="87"/>
        <v>0</v>
      </c>
      <c r="L247" s="15">
        <f t="shared" si="87"/>
        <v>0</v>
      </c>
      <c r="M247" s="15">
        <f t="shared" si="87"/>
        <v>0</v>
      </c>
      <c r="N247" s="15">
        <f t="shared" si="87"/>
        <v>0</v>
      </c>
      <c r="O247" s="15">
        <f t="shared" si="87"/>
        <v>0</v>
      </c>
      <c r="P247" s="15">
        <f t="shared" si="87"/>
        <v>0</v>
      </c>
      <c r="Q247" s="15">
        <f t="shared" si="87"/>
        <v>0</v>
      </c>
      <c r="R247" s="15">
        <f t="shared" si="87"/>
        <v>0</v>
      </c>
      <c r="S247" s="15">
        <f t="shared" si="87"/>
        <v>0</v>
      </c>
      <c r="T247" s="15">
        <f t="shared" si="87"/>
        <v>0</v>
      </c>
      <c r="U247" s="15">
        <f t="shared" si="87"/>
        <v>0</v>
      </c>
      <c r="V247" s="15">
        <f t="shared" si="87"/>
        <v>0</v>
      </c>
      <c r="W247" s="15">
        <f t="shared" si="87"/>
        <v>0</v>
      </c>
      <c r="X247" s="15">
        <f t="shared" si="87"/>
        <v>0</v>
      </c>
      <c r="Y247" s="15">
        <f t="shared" si="87"/>
        <v>0</v>
      </c>
      <c r="Z247" s="15">
        <f t="shared" si="87"/>
        <v>0</v>
      </c>
      <c r="AA247" s="15">
        <f t="shared" si="87"/>
        <v>0</v>
      </c>
      <c r="AB247" s="15">
        <f t="shared" si="87"/>
        <v>0</v>
      </c>
      <c r="AC247" s="15">
        <f t="shared" si="87"/>
        <v>0</v>
      </c>
      <c r="AD247" s="15">
        <f t="shared" si="87"/>
        <v>0</v>
      </c>
      <c r="AE247" s="15">
        <f t="shared" si="87"/>
        <v>0</v>
      </c>
      <c r="AF247" s="15">
        <f t="shared" si="87"/>
        <v>0</v>
      </c>
      <c r="AG247" s="15">
        <f t="shared" si="87"/>
        <v>0</v>
      </c>
      <c r="AH247" s="15">
        <f t="shared" si="87"/>
        <v>0</v>
      </c>
      <c r="AI247" s="15">
        <f t="shared" si="87"/>
        <v>0</v>
      </c>
      <c r="AJ247" s="15">
        <f t="shared" si="87"/>
        <v>0</v>
      </c>
      <c r="AK247" s="15">
        <f t="shared" si="87"/>
        <v>0</v>
      </c>
      <c r="AL247" s="15">
        <f t="shared" si="87"/>
        <v>0</v>
      </c>
      <c r="AM247" s="15">
        <f t="shared" si="87"/>
        <v>0</v>
      </c>
      <c r="AN247" s="15">
        <f t="shared" si="87"/>
        <v>0</v>
      </c>
      <c r="AO247" s="15">
        <f t="shared" si="87"/>
        <v>0</v>
      </c>
      <c r="AP247" s="15">
        <f t="shared" si="87"/>
        <v>0</v>
      </c>
      <c r="AQ247" s="15">
        <f t="shared" si="87"/>
        <v>0</v>
      </c>
      <c r="AR247" s="15">
        <f aca="true" t="shared" si="88" ref="AR247:AY247">AR246+AR244</f>
        <v>0</v>
      </c>
      <c r="AS247" s="15">
        <f t="shared" si="88"/>
        <v>0</v>
      </c>
      <c r="AT247" s="15">
        <f t="shared" si="88"/>
        <v>0</v>
      </c>
      <c r="AU247" s="15">
        <f t="shared" si="88"/>
        <v>0</v>
      </c>
      <c r="AV247" s="15">
        <f t="shared" si="88"/>
        <v>0</v>
      </c>
      <c r="AW247" s="15">
        <f t="shared" si="88"/>
        <v>0</v>
      </c>
      <c r="AX247" s="15">
        <f t="shared" si="88"/>
        <v>0</v>
      </c>
      <c r="AY247" s="15">
        <f t="shared" si="88"/>
        <v>0</v>
      </c>
    </row>
    <row r="248" spans="4:51" ht="12.75"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</row>
    <row r="249" spans="2:56" ht="12.75">
      <c r="B249" t="s">
        <v>97</v>
      </c>
      <c r="C249" s="26"/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59">
        <v>0</v>
      </c>
      <c r="V249" s="159">
        <v>0</v>
      </c>
      <c r="W249" s="159">
        <v>0</v>
      </c>
      <c r="X249" s="159">
        <v>0</v>
      </c>
      <c r="Y249" s="159">
        <v>0</v>
      </c>
      <c r="Z249" s="159">
        <v>0</v>
      </c>
      <c r="AA249" s="159">
        <v>0</v>
      </c>
      <c r="AB249" s="159">
        <v>0</v>
      </c>
      <c r="AC249" s="159">
        <v>0</v>
      </c>
      <c r="AD249" s="159">
        <v>0</v>
      </c>
      <c r="AE249" s="159">
        <v>0</v>
      </c>
      <c r="AF249" s="159">
        <v>0</v>
      </c>
      <c r="AG249" s="159">
        <v>0</v>
      </c>
      <c r="AH249" s="159">
        <v>0</v>
      </c>
      <c r="AI249" s="159">
        <v>0</v>
      </c>
      <c r="AJ249" s="159">
        <v>0</v>
      </c>
      <c r="AK249" s="159">
        <v>0</v>
      </c>
      <c r="AL249" s="159">
        <v>0</v>
      </c>
      <c r="AM249" s="159">
        <v>0</v>
      </c>
      <c r="AN249" s="159">
        <v>0</v>
      </c>
      <c r="AO249" s="159">
        <v>0</v>
      </c>
      <c r="AP249" s="159">
        <v>0</v>
      </c>
      <c r="AQ249" s="159">
        <v>0</v>
      </c>
      <c r="AR249" s="159">
        <v>0</v>
      </c>
      <c r="AS249" s="159">
        <v>0</v>
      </c>
      <c r="AT249" s="159">
        <v>0</v>
      </c>
      <c r="AU249" s="159">
        <v>0</v>
      </c>
      <c r="AV249" s="159">
        <v>0</v>
      </c>
      <c r="AW249" s="159">
        <v>0</v>
      </c>
      <c r="AX249" s="159">
        <v>0</v>
      </c>
      <c r="AY249" s="159">
        <v>0</v>
      </c>
      <c r="BA249" s="3">
        <f>SUM(D249:O249)</f>
        <v>0</v>
      </c>
      <c r="BB249" s="3">
        <f>SUM(P249:AA249)</f>
        <v>0</v>
      </c>
      <c r="BC249" s="3">
        <f>SUM(AB249:AM249)</f>
        <v>0</v>
      </c>
      <c r="BD249" s="3">
        <f>SUM(AN249:AY249)</f>
        <v>0</v>
      </c>
    </row>
    <row r="250" spans="2:56" ht="12.75">
      <c r="B250" t="s">
        <v>167</v>
      </c>
      <c r="C250" s="26"/>
      <c r="D250" s="159">
        <v>0</v>
      </c>
      <c r="E250" s="159">
        <v>0</v>
      </c>
      <c r="F250" s="159">
        <v>0</v>
      </c>
      <c r="G250" s="159">
        <v>0</v>
      </c>
      <c r="H250" s="159">
        <v>0</v>
      </c>
      <c r="I250" s="159">
        <v>0</v>
      </c>
      <c r="J250" s="159">
        <v>0</v>
      </c>
      <c r="K250" s="159">
        <v>0</v>
      </c>
      <c r="L250" s="159">
        <v>0</v>
      </c>
      <c r="M250" s="159">
        <v>0</v>
      </c>
      <c r="N250" s="159">
        <v>0</v>
      </c>
      <c r="O250" s="159">
        <v>0</v>
      </c>
      <c r="P250" s="159">
        <v>0</v>
      </c>
      <c r="Q250" s="159">
        <v>0</v>
      </c>
      <c r="R250" s="159">
        <v>0</v>
      </c>
      <c r="S250" s="159">
        <v>0</v>
      </c>
      <c r="T250" s="159">
        <v>0</v>
      </c>
      <c r="U250" s="159">
        <v>0</v>
      </c>
      <c r="V250" s="159">
        <v>0</v>
      </c>
      <c r="W250" s="159">
        <v>0</v>
      </c>
      <c r="X250" s="159">
        <v>0</v>
      </c>
      <c r="Y250" s="159">
        <v>0</v>
      </c>
      <c r="Z250" s="159">
        <v>0</v>
      </c>
      <c r="AA250" s="159">
        <v>0</v>
      </c>
      <c r="AB250" s="159">
        <v>0</v>
      </c>
      <c r="AC250" s="159">
        <v>0</v>
      </c>
      <c r="AD250" s="159">
        <v>0</v>
      </c>
      <c r="AE250" s="159">
        <v>0</v>
      </c>
      <c r="AF250" s="159">
        <v>0</v>
      </c>
      <c r="AG250" s="159">
        <v>0</v>
      </c>
      <c r="AH250" s="159">
        <v>0</v>
      </c>
      <c r="AI250" s="159">
        <v>0</v>
      </c>
      <c r="AJ250" s="159">
        <v>0</v>
      </c>
      <c r="AK250" s="159">
        <v>0</v>
      </c>
      <c r="AL250" s="159">
        <v>0</v>
      </c>
      <c r="AM250" s="159">
        <v>0</v>
      </c>
      <c r="AN250" s="159">
        <v>0</v>
      </c>
      <c r="AO250" s="159">
        <v>0</v>
      </c>
      <c r="AP250" s="159">
        <v>0</v>
      </c>
      <c r="AQ250" s="159">
        <v>0</v>
      </c>
      <c r="AR250" s="159">
        <v>0</v>
      </c>
      <c r="AS250" s="159">
        <v>0</v>
      </c>
      <c r="AT250" s="159">
        <v>0</v>
      </c>
      <c r="AU250" s="159">
        <v>0</v>
      </c>
      <c r="AV250" s="159">
        <v>0</v>
      </c>
      <c r="AW250" s="159">
        <v>0</v>
      </c>
      <c r="AX250" s="159">
        <v>0</v>
      </c>
      <c r="AY250" s="159">
        <v>0</v>
      </c>
      <c r="BA250" s="3">
        <f>SUM(D250:O250)</f>
        <v>0</v>
      </c>
      <c r="BB250" s="3">
        <f>SUM(P250:AA250)</f>
        <v>0</v>
      </c>
      <c r="BC250" s="3">
        <f>SUM(AB250:AM250)</f>
        <v>0</v>
      </c>
      <c r="BD250" s="3">
        <f>SUM(AN250:AY250)</f>
        <v>0</v>
      </c>
    </row>
    <row r="251" spans="2:56" ht="12.75">
      <c r="B251" t="s">
        <v>98</v>
      </c>
      <c r="C251" s="26"/>
      <c r="D251" s="159">
        <v>0</v>
      </c>
      <c r="E251" s="159">
        <v>0</v>
      </c>
      <c r="F251" s="159">
        <v>0</v>
      </c>
      <c r="G251" s="159">
        <v>0</v>
      </c>
      <c r="H251" s="159">
        <v>0</v>
      </c>
      <c r="I251" s="159">
        <v>0</v>
      </c>
      <c r="J251" s="159">
        <v>0</v>
      </c>
      <c r="K251" s="159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159">
        <v>0</v>
      </c>
      <c r="S251" s="159">
        <v>0</v>
      </c>
      <c r="T251" s="159">
        <v>0</v>
      </c>
      <c r="U251" s="159">
        <v>0</v>
      </c>
      <c r="V251" s="159">
        <v>0</v>
      </c>
      <c r="W251" s="159">
        <v>0</v>
      </c>
      <c r="X251" s="159">
        <v>0</v>
      </c>
      <c r="Y251" s="159">
        <v>0</v>
      </c>
      <c r="Z251" s="159">
        <v>0</v>
      </c>
      <c r="AA251" s="159">
        <v>0</v>
      </c>
      <c r="AB251" s="159">
        <v>0</v>
      </c>
      <c r="AC251" s="159">
        <v>0</v>
      </c>
      <c r="AD251" s="159">
        <v>0</v>
      </c>
      <c r="AE251" s="159">
        <v>0</v>
      </c>
      <c r="AF251" s="159">
        <v>0</v>
      </c>
      <c r="AG251" s="159">
        <v>0</v>
      </c>
      <c r="AH251" s="159">
        <v>0</v>
      </c>
      <c r="AI251" s="159">
        <v>0</v>
      </c>
      <c r="AJ251" s="159">
        <v>0</v>
      </c>
      <c r="AK251" s="159">
        <v>0</v>
      </c>
      <c r="AL251" s="159">
        <v>0</v>
      </c>
      <c r="AM251" s="159">
        <v>0</v>
      </c>
      <c r="AN251" s="159">
        <v>0</v>
      </c>
      <c r="AO251" s="159">
        <v>0</v>
      </c>
      <c r="AP251" s="159">
        <v>0</v>
      </c>
      <c r="AQ251" s="159">
        <v>0</v>
      </c>
      <c r="AR251" s="159">
        <v>0</v>
      </c>
      <c r="AS251" s="159">
        <v>0</v>
      </c>
      <c r="AT251" s="159">
        <v>0</v>
      </c>
      <c r="AU251" s="159">
        <v>0</v>
      </c>
      <c r="AV251" s="159">
        <v>0</v>
      </c>
      <c r="AW251" s="159">
        <v>0</v>
      </c>
      <c r="AX251" s="159">
        <v>0</v>
      </c>
      <c r="AY251" s="159">
        <v>0</v>
      </c>
      <c r="BA251" s="3">
        <f>SUM(D251:O251)</f>
        <v>0</v>
      </c>
      <c r="BB251" s="3">
        <f>SUM(P251:AA251)</f>
        <v>0</v>
      </c>
      <c r="BC251" s="3">
        <f>SUM(AB251:AM251)</f>
        <v>0</v>
      </c>
      <c r="BD251" s="3">
        <f>SUM(AN251:AY251)</f>
        <v>0</v>
      </c>
    </row>
    <row r="252" spans="2:56" ht="12.75">
      <c r="B252" t="s">
        <v>99</v>
      </c>
      <c r="C252" s="26"/>
      <c r="D252" s="159">
        <v>0</v>
      </c>
      <c r="E252" s="159">
        <v>0</v>
      </c>
      <c r="F252" s="159">
        <v>0</v>
      </c>
      <c r="G252" s="159">
        <v>0</v>
      </c>
      <c r="H252" s="159">
        <v>0</v>
      </c>
      <c r="I252" s="159">
        <v>0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59">
        <v>0</v>
      </c>
      <c r="Q252" s="159">
        <v>0</v>
      </c>
      <c r="R252" s="159">
        <v>0</v>
      </c>
      <c r="S252" s="159">
        <v>0</v>
      </c>
      <c r="T252" s="159">
        <v>0</v>
      </c>
      <c r="U252" s="159">
        <v>0</v>
      </c>
      <c r="V252" s="159">
        <v>0</v>
      </c>
      <c r="W252" s="159">
        <v>0</v>
      </c>
      <c r="X252" s="159">
        <v>0</v>
      </c>
      <c r="Y252" s="159">
        <v>0</v>
      </c>
      <c r="Z252" s="159">
        <v>0</v>
      </c>
      <c r="AA252" s="159">
        <v>0</v>
      </c>
      <c r="AB252" s="159">
        <v>0</v>
      </c>
      <c r="AC252" s="159">
        <v>0</v>
      </c>
      <c r="AD252" s="159">
        <v>0</v>
      </c>
      <c r="AE252" s="159">
        <v>0</v>
      </c>
      <c r="AF252" s="159">
        <v>0</v>
      </c>
      <c r="AG252" s="159">
        <v>0</v>
      </c>
      <c r="AH252" s="159">
        <v>0</v>
      </c>
      <c r="AI252" s="159">
        <v>0</v>
      </c>
      <c r="AJ252" s="159">
        <v>0</v>
      </c>
      <c r="AK252" s="159">
        <v>0</v>
      </c>
      <c r="AL252" s="159">
        <v>0</v>
      </c>
      <c r="AM252" s="159">
        <v>0</v>
      </c>
      <c r="AN252" s="159">
        <v>0</v>
      </c>
      <c r="AO252" s="159">
        <v>0</v>
      </c>
      <c r="AP252" s="159">
        <v>0</v>
      </c>
      <c r="AQ252" s="159">
        <v>0</v>
      </c>
      <c r="AR252" s="159">
        <v>0</v>
      </c>
      <c r="AS252" s="159">
        <v>0</v>
      </c>
      <c r="AT252" s="159">
        <v>0</v>
      </c>
      <c r="AU252" s="159">
        <v>0</v>
      </c>
      <c r="AV252" s="159">
        <v>0</v>
      </c>
      <c r="AW252" s="159">
        <v>0</v>
      </c>
      <c r="AX252" s="159">
        <v>0</v>
      </c>
      <c r="AY252" s="159">
        <v>0</v>
      </c>
      <c r="BA252" s="3">
        <f>SUM(D252:O252)</f>
        <v>0</v>
      </c>
      <c r="BB252" s="3">
        <f>SUM(P252:AA252)</f>
        <v>0</v>
      </c>
      <c r="BC252" s="3">
        <f>SUM(AB252:AM252)</f>
        <v>0</v>
      </c>
      <c r="BD252" s="3">
        <f>SUM(AN252:AY252)</f>
        <v>0</v>
      </c>
    </row>
    <row r="253" spans="2:56" ht="12.75">
      <c r="B253" t="s">
        <v>100</v>
      </c>
      <c r="C253" s="26"/>
      <c r="D253" s="159">
        <v>0</v>
      </c>
      <c r="E253" s="159">
        <v>0</v>
      </c>
      <c r="F253" s="159">
        <v>0</v>
      </c>
      <c r="G253" s="159">
        <v>0</v>
      </c>
      <c r="H253" s="159">
        <v>0</v>
      </c>
      <c r="I253" s="159">
        <v>0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59">
        <v>0</v>
      </c>
      <c r="Q253" s="159">
        <v>0</v>
      </c>
      <c r="R253" s="159">
        <v>0</v>
      </c>
      <c r="S253" s="159">
        <v>0</v>
      </c>
      <c r="T253" s="159">
        <v>0</v>
      </c>
      <c r="U253" s="159">
        <v>0</v>
      </c>
      <c r="V253" s="159">
        <v>0</v>
      </c>
      <c r="W253" s="159">
        <v>0</v>
      </c>
      <c r="X253" s="159">
        <v>0</v>
      </c>
      <c r="Y253" s="159">
        <v>0</v>
      </c>
      <c r="Z253" s="159">
        <v>0</v>
      </c>
      <c r="AA253" s="159">
        <v>0</v>
      </c>
      <c r="AB253" s="159">
        <v>0</v>
      </c>
      <c r="AC253" s="159">
        <v>0</v>
      </c>
      <c r="AD253" s="159">
        <v>0</v>
      </c>
      <c r="AE253" s="159">
        <v>0</v>
      </c>
      <c r="AF253" s="159">
        <v>0</v>
      </c>
      <c r="AG253" s="159">
        <v>0</v>
      </c>
      <c r="AH253" s="159">
        <v>0</v>
      </c>
      <c r="AI253" s="159">
        <v>0</v>
      </c>
      <c r="AJ253" s="159">
        <v>0</v>
      </c>
      <c r="AK253" s="159">
        <v>0</v>
      </c>
      <c r="AL253" s="159">
        <v>0</v>
      </c>
      <c r="AM253" s="159">
        <v>0</v>
      </c>
      <c r="AN253" s="159">
        <v>0</v>
      </c>
      <c r="AO253" s="159">
        <v>0</v>
      </c>
      <c r="AP253" s="159">
        <v>0</v>
      </c>
      <c r="AQ253" s="159">
        <v>0</v>
      </c>
      <c r="AR253" s="159">
        <v>0</v>
      </c>
      <c r="AS253" s="159">
        <v>0</v>
      </c>
      <c r="AT253" s="159">
        <v>0</v>
      </c>
      <c r="AU253" s="159">
        <v>0</v>
      </c>
      <c r="AV253" s="159">
        <v>0</v>
      </c>
      <c r="AW253" s="159">
        <v>0</v>
      </c>
      <c r="AX253" s="159">
        <v>0</v>
      </c>
      <c r="AY253" s="159">
        <v>0</v>
      </c>
      <c r="BA253" s="3">
        <f>SUM(D253:O253)</f>
        <v>0</v>
      </c>
      <c r="BB253" s="3">
        <f>SUM(P253:AA253)</f>
        <v>0</v>
      </c>
      <c r="BC253" s="3">
        <f>SUM(AB253:AM253)</f>
        <v>0</v>
      </c>
      <c r="BD253" s="3">
        <f>SUM(AN253:AY253)</f>
        <v>0</v>
      </c>
    </row>
    <row r="254" spans="4:51" ht="12.75"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</row>
    <row r="255" spans="2:56" ht="12.75">
      <c r="B255" t="s">
        <v>101</v>
      </c>
      <c r="C255" s="26"/>
      <c r="D255" s="19">
        <f>D247+SUM(D249:D253)</f>
        <v>0</v>
      </c>
      <c r="E255" s="19">
        <f aca="true" t="shared" si="89" ref="E255:AQ255">E247+SUM(E249:E253)</f>
        <v>0</v>
      </c>
      <c r="F255" s="19">
        <f t="shared" si="89"/>
        <v>0</v>
      </c>
      <c r="G255" s="19">
        <f t="shared" si="89"/>
        <v>0</v>
      </c>
      <c r="H255" s="19">
        <f t="shared" si="89"/>
        <v>0</v>
      </c>
      <c r="I255" s="19">
        <f t="shared" si="89"/>
        <v>0</v>
      </c>
      <c r="J255" s="19">
        <f t="shared" si="89"/>
        <v>0</v>
      </c>
      <c r="K255" s="19">
        <f t="shared" si="89"/>
        <v>0</v>
      </c>
      <c r="L255" s="19">
        <f t="shared" si="89"/>
        <v>0</v>
      </c>
      <c r="M255" s="19">
        <f t="shared" si="89"/>
        <v>0</v>
      </c>
      <c r="N255" s="19">
        <f t="shared" si="89"/>
        <v>0</v>
      </c>
      <c r="O255" s="19">
        <f t="shared" si="89"/>
        <v>0</v>
      </c>
      <c r="P255" s="19">
        <f t="shared" si="89"/>
        <v>0</v>
      </c>
      <c r="Q255" s="19">
        <f t="shared" si="89"/>
        <v>0</v>
      </c>
      <c r="R255" s="19">
        <f t="shared" si="89"/>
        <v>0</v>
      </c>
      <c r="S255" s="19">
        <f t="shared" si="89"/>
        <v>0</v>
      </c>
      <c r="T255" s="19">
        <f t="shared" si="89"/>
        <v>0</v>
      </c>
      <c r="U255" s="19">
        <f t="shared" si="89"/>
        <v>0</v>
      </c>
      <c r="V255" s="19">
        <f t="shared" si="89"/>
        <v>0</v>
      </c>
      <c r="W255" s="19">
        <f t="shared" si="89"/>
        <v>0</v>
      </c>
      <c r="X255" s="19">
        <f t="shared" si="89"/>
        <v>0</v>
      </c>
      <c r="Y255" s="19">
        <f t="shared" si="89"/>
        <v>0</v>
      </c>
      <c r="Z255" s="19">
        <f t="shared" si="89"/>
        <v>0</v>
      </c>
      <c r="AA255" s="19">
        <f t="shared" si="89"/>
        <v>0</v>
      </c>
      <c r="AB255" s="19">
        <f t="shared" si="89"/>
        <v>0</v>
      </c>
      <c r="AC255" s="19">
        <f t="shared" si="89"/>
        <v>0</v>
      </c>
      <c r="AD255" s="19">
        <f t="shared" si="89"/>
        <v>0</v>
      </c>
      <c r="AE255" s="19">
        <f t="shared" si="89"/>
        <v>0</v>
      </c>
      <c r="AF255" s="19">
        <f t="shared" si="89"/>
        <v>0</v>
      </c>
      <c r="AG255" s="19">
        <f t="shared" si="89"/>
        <v>0</v>
      </c>
      <c r="AH255" s="19">
        <f t="shared" si="89"/>
        <v>0</v>
      </c>
      <c r="AI255" s="19">
        <f t="shared" si="89"/>
        <v>0</v>
      </c>
      <c r="AJ255" s="19">
        <f t="shared" si="89"/>
        <v>0</v>
      </c>
      <c r="AK255" s="19">
        <f t="shared" si="89"/>
        <v>0</v>
      </c>
      <c r="AL255" s="19">
        <f t="shared" si="89"/>
        <v>0</v>
      </c>
      <c r="AM255" s="19">
        <f t="shared" si="89"/>
        <v>0</v>
      </c>
      <c r="AN255" s="19">
        <f t="shared" si="89"/>
        <v>0</v>
      </c>
      <c r="AO255" s="19">
        <f t="shared" si="89"/>
        <v>0</v>
      </c>
      <c r="AP255" s="19">
        <f t="shared" si="89"/>
        <v>0</v>
      </c>
      <c r="AQ255" s="19">
        <f t="shared" si="89"/>
        <v>0</v>
      </c>
      <c r="AR255" s="19">
        <f aca="true" t="shared" si="90" ref="AR255:AY255">AR247+SUM(AR249:AR253)</f>
        <v>0</v>
      </c>
      <c r="AS255" s="19">
        <f t="shared" si="90"/>
        <v>0</v>
      </c>
      <c r="AT255" s="19">
        <f t="shared" si="90"/>
        <v>0</v>
      </c>
      <c r="AU255" s="19">
        <f t="shared" si="90"/>
        <v>0</v>
      </c>
      <c r="AV255" s="19">
        <f t="shared" si="90"/>
        <v>0</v>
      </c>
      <c r="AW255" s="19">
        <f t="shared" si="90"/>
        <v>0</v>
      </c>
      <c r="AX255" s="19">
        <f t="shared" si="90"/>
        <v>0</v>
      </c>
      <c r="AY255" s="19">
        <f t="shared" si="90"/>
        <v>0</v>
      </c>
      <c r="BA255" s="3">
        <f>SUM(D255:O255)</f>
        <v>0</v>
      </c>
      <c r="BB255" s="3">
        <f>SUM(P255:AA255)</f>
        <v>0</v>
      </c>
      <c r="BC255" s="3">
        <f>SUM(AB255:AM255)</f>
        <v>0</v>
      </c>
      <c r="BD255" s="3">
        <f>SUM(AN255:AY255)</f>
        <v>0</v>
      </c>
    </row>
    <row r="256" spans="4:51" ht="12.75"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</row>
    <row r="257" ht="20.25">
      <c r="A257" s="57" t="s">
        <v>87</v>
      </c>
    </row>
    <row r="258" ht="12.75">
      <c r="B258" t="s">
        <v>17</v>
      </c>
    </row>
    <row r="259" spans="3:56" ht="12.75">
      <c r="C259" t="str">
        <f>Admin!B9</f>
        <v>Corp</v>
      </c>
      <c r="D259" s="3">
        <f>Staff!F148</f>
        <v>0</v>
      </c>
      <c r="E259" s="3">
        <f>Staff!G148</f>
        <v>0</v>
      </c>
      <c r="F259" s="3">
        <f>Staff!H148</f>
        <v>0</v>
      </c>
      <c r="G259" s="3">
        <f>Staff!I148</f>
        <v>0</v>
      </c>
      <c r="H259" s="3">
        <f>Staff!J148</f>
        <v>0</v>
      </c>
      <c r="I259" s="3">
        <f>Staff!K148</f>
        <v>0</v>
      </c>
      <c r="J259" s="3">
        <f>Staff!L148</f>
        <v>0</v>
      </c>
      <c r="K259" s="3">
        <f>Staff!M148</f>
        <v>0</v>
      </c>
      <c r="L259" s="3">
        <f>Staff!N148</f>
        <v>0</v>
      </c>
      <c r="M259" s="3">
        <f>Staff!O148</f>
        <v>0</v>
      </c>
      <c r="N259" s="3">
        <f>Staff!P148</f>
        <v>0</v>
      </c>
      <c r="O259" s="3">
        <f>Staff!Q148</f>
        <v>0</v>
      </c>
      <c r="P259" s="3">
        <f>Staff!R148</f>
        <v>0</v>
      </c>
      <c r="Q259" s="3">
        <f>Staff!S148</f>
        <v>0</v>
      </c>
      <c r="R259" s="3">
        <f>Staff!T148</f>
        <v>0</v>
      </c>
      <c r="S259" s="3">
        <f>Staff!U148</f>
        <v>0</v>
      </c>
      <c r="T259" s="3">
        <f>Staff!V148</f>
        <v>0</v>
      </c>
      <c r="U259" s="3">
        <f>Staff!W148</f>
        <v>0</v>
      </c>
      <c r="V259" s="3">
        <f>Staff!X148</f>
        <v>0</v>
      </c>
      <c r="W259" s="3">
        <f>Staff!Y148</f>
        <v>0</v>
      </c>
      <c r="X259" s="3">
        <f>Staff!Z148</f>
        <v>0</v>
      </c>
      <c r="Y259" s="3">
        <f>Staff!AA148</f>
        <v>0</v>
      </c>
      <c r="Z259" s="3">
        <f>Staff!AB148</f>
        <v>0</v>
      </c>
      <c r="AA259" s="3">
        <f>Staff!AC148</f>
        <v>0</v>
      </c>
      <c r="AB259" s="3">
        <f>Staff!AD148</f>
        <v>0</v>
      </c>
      <c r="AC259" s="3">
        <f>Staff!AE148</f>
        <v>0</v>
      </c>
      <c r="AD259" s="3">
        <f>Staff!AF148</f>
        <v>0</v>
      </c>
      <c r="AE259" s="3">
        <f>Staff!AG148</f>
        <v>0</v>
      </c>
      <c r="AF259" s="3">
        <f>Staff!AH148</f>
        <v>0</v>
      </c>
      <c r="AG259" s="3">
        <f>Staff!AI148</f>
        <v>0</v>
      </c>
      <c r="AH259" s="3">
        <f>Staff!AJ148</f>
        <v>0</v>
      </c>
      <c r="AI259" s="3">
        <f>Staff!AK148</f>
        <v>0</v>
      </c>
      <c r="AJ259" s="3">
        <f>Staff!AL148</f>
        <v>0</v>
      </c>
      <c r="AK259" s="3">
        <f>Staff!AM148</f>
        <v>0</v>
      </c>
      <c r="AL259" s="3">
        <f>Staff!AN148</f>
        <v>0</v>
      </c>
      <c r="AM259" s="3">
        <f>Staff!AO148</f>
        <v>0</v>
      </c>
      <c r="AN259" s="3">
        <f>Staff!AP148</f>
        <v>0</v>
      </c>
      <c r="AO259" s="3">
        <f>Staff!AQ148</f>
        <v>0</v>
      </c>
      <c r="AP259" s="3">
        <f>Staff!AR148</f>
        <v>0</v>
      </c>
      <c r="AQ259" s="3">
        <f>Staff!AS148</f>
        <v>0</v>
      </c>
      <c r="AR259" s="3">
        <f>Staff!AT148</f>
        <v>0</v>
      </c>
      <c r="AS259" s="3">
        <f>Staff!AU148</f>
        <v>0</v>
      </c>
      <c r="AT259" s="3">
        <f>Staff!AV148</f>
        <v>0</v>
      </c>
      <c r="AU259" s="3">
        <f>Staff!AW148</f>
        <v>0</v>
      </c>
      <c r="AV259" s="3">
        <f>Staff!AX148</f>
        <v>0</v>
      </c>
      <c r="AW259" s="3">
        <f>Staff!AY148</f>
        <v>0</v>
      </c>
      <c r="AX259" s="3">
        <f>Staff!AZ148</f>
        <v>0</v>
      </c>
      <c r="AY259" s="3">
        <f>Staff!BA148</f>
        <v>0</v>
      </c>
      <c r="BA259" s="3">
        <f>SUM(D259:O259)</f>
        <v>0</v>
      </c>
      <c r="BB259" s="3">
        <f>SUM(P259:AA259)</f>
        <v>0</v>
      </c>
      <c r="BC259" s="3">
        <f>SUM(AB259:AM259)</f>
        <v>0</v>
      </c>
      <c r="BD259" s="3">
        <f>SUM(AN259:AY259)</f>
        <v>0</v>
      </c>
    </row>
    <row r="260" ht="12.75">
      <c r="B260" t="s">
        <v>89</v>
      </c>
    </row>
    <row r="261" spans="2:56" ht="12.75">
      <c r="B261" s="28"/>
      <c r="C261" t="str">
        <f>Admin!B9</f>
        <v>Corp</v>
      </c>
      <c r="D261" s="3">
        <f>Staff!F155</f>
        <v>0</v>
      </c>
      <c r="E261" s="3">
        <f>Staff!G155</f>
        <v>0</v>
      </c>
      <c r="F261" s="3">
        <f>Staff!H155</f>
        <v>0</v>
      </c>
      <c r="G261" s="3">
        <f>Staff!I155</f>
        <v>0</v>
      </c>
      <c r="H261" s="3">
        <f>Staff!J155</f>
        <v>0</v>
      </c>
      <c r="I261" s="3">
        <f>Staff!K155</f>
        <v>0</v>
      </c>
      <c r="J261" s="3">
        <f>Staff!L155</f>
        <v>0</v>
      </c>
      <c r="K261" s="3">
        <f>Staff!M155</f>
        <v>0</v>
      </c>
      <c r="L261" s="3">
        <f>Staff!N155</f>
        <v>0</v>
      </c>
      <c r="M261" s="3">
        <f>Staff!O155</f>
        <v>0</v>
      </c>
      <c r="N261" s="3">
        <f>Staff!P155</f>
        <v>0</v>
      </c>
      <c r="O261" s="3">
        <f>Staff!Q155</f>
        <v>0</v>
      </c>
      <c r="P261" s="3">
        <f>Staff!R155</f>
        <v>0</v>
      </c>
      <c r="Q261" s="3">
        <f>Staff!S155</f>
        <v>0</v>
      </c>
      <c r="R261" s="3">
        <f>Staff!T155</f>
        <v>0</v>
      </c>
      <c r="S261" s="3">
        <f>Staff!U155</f>
        <v>0</v>
      </c>
      <c r="T261" s="3">
        <f>Staff!V155</f>
        <v>0</v>
      </c>
      <c r="U261" s="3">
        <f>Staff!W155</f>
        <v>0</v>
      </c>
      <c r="V261" s="3">
        <f>Staff!X155</f>
        <v>0</v>
      </c>
      <c r="W261" s="3">
        <f>Staff!Y155</f>
        <v>0</v>
      </c>
      <c r="X261" s="3">
        <f>Staff!Z155</f>
        <v>0</v>
      </c>
      <c r="Y261" s="3">
        <f>Staff!AA155</f>
        <v>0</v>
      </c>
      <c r="Z261" s="3">
        <f>Staff!AB155</f>
        <v>0</v>
      </c>
      <c r="AA261" s="3">
        <f>Staff!AC155</f>
        <v>0</v>
      </c>
      <c r="AB261" s="3">
        <f>Staff!AD155</f>
        <v>0</v>
      </c>
      <c r="AC261" s="3">
        <f>Staff!AE155</f>
        <v>0</v>
      </c>
      <c r="AD261" s="3">
        <f>Staff!AF155</f>
        <v>0</v>
      </c>
      <c r="AE261" s="3">
        <f>Staff!AG155</f>
        <v>0</v>
      </c>
      <c r="AF261" s="3">
        <f>Staff!AH155</f>
        <v>0</v>
      </c>
      <c r="AG261" s="3">
        <f>Staff!AI155</f>
        <v>0</v>
      </c>
      <c r="AH261" s="3">
        <f>Staff!AJ155</f>
        <v>0</v>
      </c>
      <c r="AI261" s="3">
        <f>Staff!AK155</f>
        <v>0</v>
      </c>
      <c r="AJ261" s="3">
        <f>Staff!AL155</f>
        <v>0</v>
      </c>
      <c r="AK261" s="3">
        <f>Staff!AM155</f>
        <v>0</v>
      </c>
      <c r="AL261" s="3">
        <f>Staff!AN155</f>
        <v>0</v>
      </c>
      <c r="AM261" s="3">
        <f>Staff!AO155</f>
        <v>0</v>
      </c>
      <c r="AN261" s="3">
        <f>Staff!AP155</f>
        <v>0</v>
      </c>
      <c r="AO261" s="3">
        <f>Staff!AQ155</f>
        <v>0</v>
      </c>
      <c r="AP261" s="3">
        <f>Staff!AR155</f>
        <v>0</v>
      </c>
      <c r="AQ261" s="3">
        <f>Staff!AS155</f>
        <v>0</v>
      </c>
      <c r="AR261" s="3">
        <f>Staff!AT155</f>
        <v>0</v>
      </c>
      <c r="AS261" s="3">
        <f>Staff!AU155</f>
        <v>0</v>
      </c>
      <c r="AT261" s="3">
        <f>Staff!AV155</f>
        <v>0</v>
      </c>
      <c r="AU261" s="3">
        <f>Staff!AW155</f>
        <v>0</v>
      </c>
      <c r="AV261" s="3">
        <f>Staff!AX155</f>
        <v>0</v>
      </c>
      <c r="AW261" s="3">
        <f>Staff!AY155</f>
        <v>0</v>
      </c>
      <c r="AX261" s="3">
        <f>Staff!AZ155</f>
        <v>0</v>
      </c>
      <c r="AY261" s="3">
        <f>Staff!BA155</f>
        <v>0</v>
      </c>
      <c r="BA261" s="3">
        <f>SUM(D261:O261)</f>
        <v>0</v>
      </c>
      <c r="BB261" s="3">
        <f>SUM(P261:AA261)</f>
        <v>0</v>
      </c>
      <c r="BC261" s="3">
        <f>SUM(AB261:AM261)</f>
        <v>0</v>
      </c>
      <c r="BD261" s="3">
        <f>SUM(AN261:AY261)</f>
        <v>0</v>
      </c>
    </row>
    <row r="262" spans="2:51" ht="12.75">
      <c r="B262" s="33" t="s">
        <v>90</v>
      </c>
      <c r="C262" s="33"/>
      <c r="D262" s="15">
        <f>D261+D259</f>
        <v>0</v>
      </c>
      <c r="E262" s="15">
        <f aca="true" t="shared" si="91" ref="E262:AQ262">E261+E259</f>
        <v>0</v>
      </c>
      <c r="F262" s="15">
        <f t="shared" si="91"/>
        <v>0</v>
      </c>
      <c r="G262" s="15">
        <f t="shared" si="91"/>
        <v>0</v>
      </c>
      <c r="H262" s="15">
        <f t="shared" si="91"/>
        <v>0</v>
      </c>
      <c r="I262" s="15">
        <f t="shared" si="91"/>
        <v>0</v>
      </c>
      <c r="J262" s="15">
        <f t="shared" si="91"/>
        <v>0</v>
      </c>
      <c r="K262" s="15">
        <f t="shared" si="91"/>
        <v>0</v>
      </c>
      <c r="L262" s="15">
        <f t="shared" si="91"/>
        <v>0</v>
      </c>
      <c r="M262" s="15">
        <f t="shared" si="91"/>
        <v>0</v>
      </c>
      <c r="N262" s="15">
        <f t="shared" si="91"/>
        <v>0</v>
      </c>
      <c r="O262" s="15">
        <f t="shared" si="91"/>
        <v>0</v>
      </c>
      <c r="P262" s="15">
        <f t="shared" si="91"/>
        <v>0</v>
      </c>
      <c r="Q262" s="15">
        <f t="shared" si="91"/>
        <v>0</v>
      </c>
      <c r="R262" s="15">
        <f t="shared" si="91"/>
        <v>0</v>
      </c>
      <c r="S262" s="15">
        <f t="shared" si="91"/>
        <v>0</v>
      </c>
      <c r="T262" s="15">
        <f t="shared" si="91"/>
        <v>0</v>
      </c>
      <c r="U262" s="15">
        <f t="shared" si="91"/>
        <v>0</v>
      </c>
      <c r="V262" s="15">
        <f t="shared" si="91"/>
        <v>0</v>
      </c>
      <c r="W262" s="15">
        <f t="shared" si="91"/>
        <v>0</v>
      </c>
      <c r="X262" s="15">
        <f t="shared" si="91"/>
        <v>0</v>
      </c>
      <c r="Y262" s="15">
        <f t="shared" si="91"/>
        <v>0</v>
      </c>
      <c r="Z262" s="15">
        <f t="shared" si="91"/>
        <v>0</v>
      </c>
      <c r="AA262" s="15">
        <f t="shared" si="91"/>
        <v>0</v>
      </c>
      <c r="AB262" s="15">
        <f t="shared" si="91"/>
        <v>0</v>
      </c>
      <c r="AC262" s="15">
        <f t="shared" si="91"/>
        <v>0</v>
      </c>
      <c r="AD262" s="15">
        <f t="shared" si="91"/>
        <v>0</v>
      </c>
      <c r="AE262" s="15">
        <f t="shared" si="91"/>
        <v>0</v>
      </c>
      <c r="AF262" s="15">
        <f t="shared" si="91"/>
        <v>0</v>
      </c>
      <c r="AG262" s="15">
        <f t="shared" si="91"/>
        <v>0</v>
      </c>
      <c r="AH262" s="15">
        <f t="shared" si="91"/>
        <v>0</v>
      </c>
      <c r="AI262" s="15">
        <f t="shared" si="91"/>
        <v>0</v>
      </c>
      <c r="AJ262" s="15">
        <f t="shared" si="91"/>
        <v>0</v>
      </c>
      <c r="AK262" s="15">
        <f t="shared" si="91"/>
        <v>0</v>
      </c>
      <c r="AL262" s="15">
        <f t="shared" si="91"/>
        <v>0</v>
      </c>
      <c r="AM262" s="15">
        <f t="shared" si="91"/>
        <v>0</v>
      </c>
      <c r="AN262" s="15">
        <f t="shared" si="91"/>
        <v>0</v>
      </c>
      <c r="AO262" s="15">
        <f t="shared" si="91"/>
        <v>0</v>
      </c>
      <c r="AP262" s="15">
        <f t="shared" si="91"/>
        <v>0</v>
      </c>
      <c r="AQ262" s="15">
        <f t="shared" si="91"/>
        <v>0</v>
      </c>
      <c r="AR262" s="15">
        <f aca="true" t="shared" si="92" ref="AR262:AY262">AR261+AR259</f>
        <v>0</v>
      </c>
      <c r="AS262" s="15">
        <f t="shared" si="92"/>
        <v>0</v>
      </c>
      <c r="AT262" s="15">
        <f t="shared" si="92"/>
        <v>0</v>
      </c>
      <c r="AU262" s="15">
        <f t="shared" si="92"/>
        <v>0</v>
      </c>
      <c r="AV262" s="15">
        <f t="shared" si="92"/>
        <v>0</v>
      </c>
      <c r="AW262" s="15">
        <f t="shared" si="92"/>
        <v>0</v>
      </c>
      <c r="AX262" s="15">
        <f t="shared" si="92"/>
        <v>0</v>
      </c>
      <c r="AY262" s="15">
        <f t="shared" si="92"/>
        <v>0</v>
      </c>
    </row>
    <row r="263" ht="12.75"/>
    <row r="264" ht="12.75">
      <c r="B264" t="s">
        <v>108</v>
      </c>
    </row>
    <row r="265" spans="3:51" ht="12.75">
      <c r="C265" t="s">
        <v>17</v>
      </c>
      <c r="D265" s="84">
        <f>Staff!F137</f>
        <v>4</v>
      </c>
      <c r="E265" s="84">
        <f>Staff!G137</f>
        <v>4</v>
      </c>
      <c r="F265" s="84">
        <f>Staff!H137</f>
        <v>4</v>
      </c>
      <c r="G265" s="84">
        <f>Staff!I137</f>
        <v>4</v>
      </c>
      <c r="H265" s="84">
        <f>Staff!J137</f>
        <v>4</v>
      </c>
      <c r="I265" s="84">
        <f>Staff!K137</f>
        <v>4</v>
      </c>
      <c r="J265" s="84">
        <f>Staff!L137</f>
        <v>4</v>
      </c>
      <c r="K265" s="84">
        <f>Staff!M137</f>
        <v>4</v>
      </c>
      <c r="L265" s="84">
        <f>Staff!N137</f>
        <v>4</v>
      </c>
      <c r="M265" s="84">
        <f>Staff!O137</f>
        <v>4</v>
      </c>
      <c r="N265" s="84">
        <f>Staff!P137</f>
        <v>4</v>
      </c>
      <c r="O265" s="84">
        <f>Staff!Q137</f>
        <v>4</v>
      </c>
      <c r="P265" s="84">
        <f>Staff!R137</f>
        <v>4</v>
      </c>
      <c r="Q265" s="84">
        <f>Staff!S137</f>
        <v>4</v>
      </c>
      <c r="R265" s="84">
        <f>Staff!T137</f>
        <v>4</v>
      </c>
      <c r="S265" s="84">
        <f>Staff!U137</f>
        <v>4</v>
      </c>
      <c r="T265" s="84">
        <f>Staff!V137</f>
        <v>4</v>
      </c>
      <c r="U265" s="84">
        <f>Staff!W137</f>
        <v>4</v>
      </c>
      <c r="V265" s="84">
        <f>Staff!X137</f>
        <v>4</v>
      </c>
      <c r="W265" s="84">
        <f>Staff!Y137</f>
        <v>4</v>
      </c>
      <c r="X265" s="84">
        <f>Staff!Z137</f>
        <v>4</v>
      </c>
      <c r="Y265" s="84">
        <f>Staff!AA137</f>
        <v>4</v>
      </c>
      <c r="Z265" s="84">
        <f>Staff!AB137</f>
        <v>4</v>
      </c>
      <c r="AA265" s="84">
        <f>Staff!AC137</f>
        <v>4</v>
      </c>
      <c r="AB265" s="84">
        <f>Staff!AD137</f>
        <v>4</v>
      </c>
      <c r="AC265" s="84">
        <f>Staff!AE137</f>
        <v>4</v>
      </c>
      <c r="AD265" s="84">
        <f>Staff!AF137</f>
        <v>4</v>
      </c>
      <c r="AE265" s="84">
        <f>Staff!AG137</f>
        <v>4</v>
      </c>
      <c r="AF265" s="84">
        <f>Staff!AH137</f>
        <v>4</v>
      </c>
      <c r="AG265" s="84">
        <f>Staff!AI137</f>
        <v>4</v>
      </c>
      <c r="AH265" s="84">
        <f>Staff!AJ137</f>
        <v>4</v>
      </c>
      <c r="AI265" s="84">
        <f>Staff!AK137</f>
        <v>4</v>
      </c>
      <c r="AJ265" s="84">
        <f>Staff!AL137</f>
        <v>4</v>
      </c>
      <c r="AK265" s="84">
        <f>Staff!AM137</f>
        <v>4</v>
      </c>
      <c r="AL265" s="84">
        <f>Staff!AN137</f>
        <v>4</v>
      </c>
      <c r="AM265" s="84">
        <f>Staff!AO137</f>
        <v>4</v>
      </c>
      <c r="AN265" s="84">
        <f>Staff!AP137</f>
        <v>4</v>
      </c>
      <c r="AO265" s="84">
        <f>Staff!AQ137</f>
        <v>4</v>
      </c>
      <c r="AP265" s="84">
        <f>Staff!AR137</f>
        <v>4</v>
      </c>
      <c r="AQ265" s="84">
        <f>Staff!AS137</f>
        <v>4</v>
      </c>
      <c r="AR265" s="84">
        <f>Staff!AT137</f>
        <v>4</v>
      </c>
      <c r="AS265" s="84">
        <f>Staff!AU137</f>
        <v>4</v>
      </c>
      <c r="AT265" s="84">
        <f>Staff!AV137</f>
        <v>4</v>
      </c>
      <c r="AU265" s="84">
        <f>Staff!AW137</f>
        <v>4</v>
      </c>
      <c r="AV265" s="84">
        <f>Staff!AX137</f>
        <v>4</v>
      </c>
      <c r="AW265" s="84">
        <f>Staff!AY137</f>
        <v>4</v>
      </c>
      <c r="AX265" s="84">
        <f>Staff!AZ137</f>
        <v>4</v>
      </c>
      <c r="AY265" s="84">
        <f>Staff!BA137</f>
        <v>4</v>
      </c>
    </row>
    <row r="266" spans="3:51" ht="12.75">
      <c r="C266" t="s">
        <v>116</v>
      </c>
      <c r="D266" s="84">
        <f>Staff!F144</f>
        <v>4.5</v>
      </c>
      <c r="E266" s="84">
        <f>Staff!G144</f>
        <v>4.5</v>
      </c>
      <c r="F266" s="84">
        <f>Staff!H144</f>
        <v>4.5</v>
      </c>
      <c r="G266" s="84">
        <f>Staff!I144</f>
        <v>4.5</v>
      </c>
      <c r="H266" s="84">
        <f>Staff!J144</f>
        <v>4.5</v>
      </c>
      <c r="I266" s="84">
        <f>Staff!K144</f>
        <v>4.5</v>
      </c>
      <c r="J266" s="84">
        <f>Staff!L144</f>
        <v>4.5</v>
      </c>
      <c r="K266" s="84">
        <f>Staff!M144</f>
        <v>4.5</v>
      </c>
      <c r="L266" s="84">
        <f>Staff!N144</f>
        <v>4.5</v>
      </c>
      <c r="M266" s="84">
        <f>Staff!O144</f>
        <v>4.5</v>
      </c>
      <c r="N266" s="84">
        <f>Staff!P144</f>
        <v>4.5</v>
      </c>
      <c r="O266" s="84">
        <f>Staff!Q144</f>
        <v>4.5</v>
      </c>
      <c r="P266" s="84">
        <f>Staff!R144</f>
        <v>4.5</v>
      </c>
      <c r="Q266" s="84">
        <f>Staff!S144</f>
        <v>4.5</v>
      </c>
      <c r="R266" s="84">
        <f>Staff!T144</f>
        <v>4.5</v>
      </c>
      <c r="S266" s="84">
        <f>Staff!U144</f>
        <v>4.5</v>
      </c>
      <c r="T266" s="84">
        <f>Staff!V144</f>
        <v>4.5</v>
      </c>
      <c r="U266" s="84">
        <f>Staff!W144</f>
        <v>4.5</v>
      </c>
      <c r="V266" s="84">
        <f>Staff!X144</f>
        <v>4.5</v>
      </c>
      <c r="W266" s="84">
        <f>Staff!Y144</f>
        <v>4.5</v>
      </c>
      <c r="X266" s="84">
        <f>Staff!Z144</f>
        <v>4.5</v>
      </c>
      <c r="Y266" s="84">
        <f>Staff!AA144</f>
        <v>4.5</v>
      </c>
      <c r="Z266" s="84">
        <f>Staff!AB144</f>
        <v>4.5</v>
      </c>
      <c r="AA266" s="84">
        <f>Staff!AC144</f>
        <v>4.5</v>
      </c>
      <c r="AB266" s="84">
        <f>Staff!AD144</f>
        <v>4.5</v>
      </c>
      <c r="AC266" s="84">
        <f>Staff!AE144</f>
        <v>4.5</v>
      </c>
      <c r="AD266" s="84">
        <f>Staff!AF144</f>
        <v>4.5</v>
      </c>
      <c r="AE266" s="84">
        <f>Staff!AG144</f>
        <v>4.5</v>
      </c>
      <c r="AF266" s="84">
        <f>Staff!AH144</f>
        <v>4.5</v>
      </c>
      <c r="AG266" s="84">
        <f>Staff!AI144</f>
        <v>4.5</v>
      </c>
      <c r="AH266" s="84">
        <f>Staff!AJ144</f>
        <v>4.5</v>
      </c>
      <c r="AI266" s="84">
        <f>Staff!AK144</f>
        <v>4.5</v>
      </c>
      <c r="AJ266" s="84">
        <f>Staff!AL144</f>
        <v>4.5</v>
      </c>
      <c r="AK266" s="84">
        <f>Staff!AM144</f>
        <v>4.5</v>
      </c>
      <c r="AL266" s="84">
        <f>Staff!AN144</f>
        <v>4.5</v>
      </c>
      <c r="AM266" s="84">
        <f>Staff!AO144</f>
        <v>4.5</v>
      </c>
      <c r="AN266" s="84">
        <f>Staff!AP144</f>
        <v>4.5</v>
      </c>
      <c r="AO266" s="84">
        <f>Staff!AQ144</f>
        <v>4.5</v>
      </c>
      <c r="AP266" s="84">
        <f>Staff!AR144</f>
        <v>4.5</v>
      </c>
      <c r="AQ266" s="84">
        <f>Staff!AS144</f>
        <v>4.5</v>
      </c>
      <c r="AR266" s="84">
        <f>Staff!AT144</f>
        <v>4.5</v>
      </c>
      <c r="AS266" s="84">
        <f>Staff!AU144</f>
        <v>4.5</v>
      </c>
      <c r="AT266" s="84">
        <f>Staff!AV144</f>
        <v>4.5</v>
      </c>
      <c r="AU266" s="84">
        <f>Staff!AW144</f>
        <v>4.5</v>
      </c>
      <c r="AV266" s="84">
        <f>Staff!AX144</f>
        <v>4.5</v>
      </c>
      <c r="AW266" s="84">
        <f>Staff!AY144</f>
        <v>4.5</v>
      </c>
      <c r="AX266" s="84">
        <f>Staff!AZ144</f>
        <v>4.5</v>
      </c>
      <c r="AY266" s="84">
        <f>Staff!BA144</f>
        <v>4.5</v>
      </c>
    </row>
    <row r="267" ht="12.75"/>
    <row r="268" spans="3:56" ht="12.75">
      <c r="C268" s="78" t="str">
        <f>Assumptions!C92</f>
        <v>IT and Telephony Costs / FTE</v>
      </c>
      <c r="D268" s="3">
        <f>D$265*Assumptions!$D$92</f>
        <v>700</v>
      </c>
      <c r="E268" s="3">
        <f>E$265*Assumptions!$D$92</f>
        <v>700</v>
      </c>
      <c r="F268" s="3">
        <f>F$265*Assumptions!$D$92</f>
        <v>700</v>
      </c>
      <c r="G268" s="3">
        <f>G$265*Assumptions!$D$92</f>
        <v>700</v>
      </c>
      <c r="H268" s="3">
        <f>H$265*Assumptions!$D$92</f>
        <v>700</v>
      </c>
      <c r="I268" s="3">
        <f>I$265*Assumptions!$D$92</f>
        <v>700</v>
      </c>
      <c r="J268" s="3">
        <f>J$265*Assumptions!$D$92</f>
        <v>700</v>
      </c>
      <c r="K268" s="3">
        <f>K$265*Assumptions!$D$92</f>
        <v>700</v>
      </c>
      <c r="L268" s="3">
        <f>L$265*Assumptions!$D$92</f>
        <v>700</v>
      </c>
      <c r="M268" s="3">
        <f>M$265*Assumptions!$D$92</f>
        <v>700</v>
      </c>
      <c r="N268" s="3">
        <f>N$265*Assumptions!$D$92</f>
        <v>700</v>
      </c>
      <c r="O268" s="3">
        <f>O$265*Assumptions!$D$92</f>
        <v>700</v>
      </c>
      <c r="P268" s="3">
        <f>P$265*Assumptions!$D$92</f>
        <v>700</v>
      </c>
      <c r="Q268" s="3">
        <f>Q$265*Assumptions!$D$92</f>
        <v>700</v>
      </c>
      <c r="R268" s="3">
        <f>R$265*Assumptions!$D$92</f>
        <v>700</v>
      </c>
      <c r="S268" s="3">
        <f>S$265*Assumptions!$D$92</f>
        <v>700</v>
      </c>
      <c r="T268" s="3">
        <f>T$265*Assumptions!$D$92</f>
        <v>700</v>
      </c>
      <c r="U268" s="3">
        <f>U$265*Assumptions!$D$92</f>
        <v>700</v>
      </c>
      <c r="V268" s="3">
        <f>V$265*Assumptions!$D$92</f>
        <v>700</v>
      </c>
      <c r="W268" s="3">
        <f>W$265*Assumptions!$D$92</f>
        <v>700</v>
      </c>
      <c r="X268" s="3">
        <f>X$265*Assumptions!$D$92</f>
        <v>700</v>
      </c>
      <c r="Y268" s="3">
        <f>Y$265*Assumptions!$D$92</f>
        <v>700</v>
      </c>
      <c r="Z268" s="3">
        <f>Z$265*Assumptions!$D$92</f>
        <v>700</v>
      </c>
      <c r="AA268" s="3">
        <f>AA$265*Assumptions!$D$92</f>
        <v>700</v>
      </c>
      <c r="AB268" s="3">
        <f>AB$265*Assumptions!$D$92</f>
        <v>700</v>
      </c>
      <c r="AC268" s="3">
        <f>AC$265*Assumptions!$D$92</f>
        <v>700</v>
      </c>
      <c r="AD268" s="3">
        <f>AD$265*Assumptions!$D$92</f>
        <v>700</v>
      </c>
      <c r="AE268" s="3">
        <f>AE$265*Assumptions!$D$92</f>
        <v>700</v>
      </c>
      <c r="AF268" s="3">
        <f>AF$265*Assumptions!$D$92</f>
        <v>700</v>
      </c>
      <c r="AG268" s="3">
        <f>AG$265*Assumptions!$D$92</f>
        <v>700</v>
      </c>
      <c r="AH268" s="3">
        <f>AH$265*Assumptions!$D$92</f>
        <v>700</v>
      </c>
      <c r="AI268" s="3">
        <f>AI$265*Assumptions!$D$92</f>
        <v>700</v>
      </c>
      <c r="AJ268" s="3">
        <f>AJ$265*Assumptions!$D$92</f>
        <v>700</v>
      </c>
      <c r="AK268" s="3">
        <f>AK$265*Assumptions!$D$92</f>
        <v>700</v>
      </c>
      <c r="AL268" s="3">
        <f>AL$265*Assumptions!$D$92</f>
        <v>700</v>
      </c>
      <c r="AM268" s="3">
        <f>AM$265*Assumptions!$D$92</f>
        <v>700</v>
      </c>
      <c r="AN268" s="3">
        <f>AN$265*Assumptions!$D$92</f>
        <v>700</v>
      </c>
      <c r="AO268" s="3">
        <f>AO$265*Assumptions!$D$92</f>
        <v>700</v>
      </c>
      <c r="AP268" s="3">
        <f>AP$265*Assumptions!$D$92</f>
        <v>700</v>
      </c>
      <c r="AQ268" s="3">
        <f>AQ$265*Assumptions!$D$92</f>
        <v>700</v>
      </c>
      <c r="AR268" s="3">
        <f>AR$265*Assumptions!$D$92</f>
        <v>700</v>
      </c>
      <c r="AS268" s="3">
        <f>AS$265*Assumptions!$D$92</f>
        <v>700</v>
      </c>
      <c r="AT268" s="3">
        <f>AT$265*Assumptions!$D$92</f>
        <v>700</v>
      </c>
      <c r="AU268" s="3">
        <f>AU$265*Assumptions!$D$92</f>
        <v>700</v>
      </c>
      <c r="AV268" s="3">
        <f>AV$265*Assumptions!$D$92</f>
        <v>700</v>
      </c>
      <c r="AW268" s="3">
        <f>AW$265*Assumptions!$D$92</f>
        <v>700</v>
      </c>
      <c r="AX268" s="3">
        <f>AX$265*Assumptions!$D$92</f>
        <v>700</v>
      </c>
      <c r="AY268" s="3">
        <f>AY$265*Assumptions!$D$92</f>
        <v>700</v>
      </c>
      <c r="BA268" s="3">
        <f aca="true" t="shared" si="93" ref="BA268:BA276">SUM(D268:O268)</f>
        <v>8400</v>
      </c>
      <c r="BB268" s="3">
        <f aca="true" t="shared" si="94" ref="BB268:BB276">SUM(P268:AA268)</f>
        <v>8400</v>
      </c>
      <c r="BC268" s="3">
        <f aca="true" t="shared" si="95" ref="BC268:BC276">SUM(AB268:AM268)</f>
        <v>8400</v>
      </c>
      <c r="BD268" s="3">
        <f aca="true" t="shared" si="96" ref="BD268:BD276">SUM(AN268:AY268)</f>
        <v>8400</v>
      </c>
    </row>
    <row r="269" spans="3:56" ht="12.75">
      <c r="C269" s="78" t="str">
        <f>Assumptions!C93</f>
        <v>Office Supplies</v>
      </c>
      <c r="D269" s="3">
        <f>D$265*Assumptions!$D$93</f>
        <v>40</v>
      </c>
      <c r="E269" s="3">
        <f>E$265*Assumptions!$D$93</f>
        <v>40</v>
      </c>
      <c r="F269" s="3">
        <f>F$265*Assumptions!$D$93</f>
        <v>40</v>
      </c>
      <c r="G269" s="3">
        <f>G$265*Assumptions!$D$93</f>
        <v>40</v>
      </c>
      <c r="H269" s="3">
        <f>H$265*Assumptions!$D$93</f>
        <v>40</v>
      </c>
      <c r="I269" s="3">
        <f>I$265*Assumptions!$D$93</f>
        <v>40</v>
      </c>
      <c r="J269" s="3">
        <f>J$265*Assumptions!$D$93</f>
        <v>40</v>
      </c>
      <c r="K269" s="3">
        <f>K$265*Assumptions!$D$93</f>
        <v>40</v>
      </c>
      <c r="L269" s="3">
        <f>L$265*Assumptions!$D$93</f>
        <v>40</v>
      </c>
      <c r="M269" s="3">
        <f>M$265*Assumptions!$D$93</f>
        <v>40</v>
      </c>
      <c r="N269" s="3">
        <f>N$265*Assumptions!$D$93</f>
        <v>40</v>
      </c>
      <c r="O269" s="3">
        <f>O$265*Assumptions!$D$93</f>
        <v>40</v>
      </c>
      <c r="P269" s="3">
        <f>P$265*Assumptions!$D$93</f>
        <v>40</v>
      </c>
      <c r="Q269" s="3">
        <f>Q$265*Assumptions!$D$93</f>
        <v>40</v>
      </c>
      <c r="R269" s="3">
        <f>R$265*Assumptions!$D$93</f>
        <v>40</v>
      </c>
      <c r="S269" s="3">
        <f>S$265*Assumptions!$D$93</f>
        <v>40</v>
      </c>
      <c r="T269" s="3">
        <f>T$265*Assumptions!$D$93</f>
        <v>40</v>
      </c>
      <c r="U269" s="3">
        <f>U$265*Assumptions!$D$93</f>
        <v>40</v>
      </c>
      <c r="V269" s="3">
        <f>V$265*Assumptions!$D$93</f>
        <v>40</v>
      </c>
      <c r="W269" s="3">
        <f>W$265*Assumptions!$D$93</f>
        <v>40</v>
      </c>
      <c r="X269" s="3">
        <f>X$265*Assumptions!$D$93</f>
        <v>40</v>
      </c>
      <c r="Y269" s="3">
        <f>Y$265*Assumptions!$D$93</f>
        <v>40</v>
      </c>
      <c r="Z269" s="3">
        <f>Z$265*Assumptions!$D$93</f>
        <v>40</v>
      </c>
      <c r="AA269" s="3">
        <f>AA$265*Assumptions!$D$93</f>
        <v>40</v>
      </c>
      <c r="AB269" s="3">
        <f>AB$265*Assumptions!$D$93</f>
        <v>40</v>
      </c>
      <c r="AC269" s="3">
        <f>AC$265*Assumptions!$D$93</f>
        <v>40</v>
      </c>
      <c r="AD269" s="3">
        <f>AD$265*Assumptions!$D$93</f>
        <v>40</v>
      </c>
      <c r="AE269" s="3">
        <f>AE$265*Assumptions!$D$93</f>
        <v>40</v>
      </c>
      <c r="AF269" s="3">
        <f>AF$265*Assumptions!$D$93</f>
        <v>40</v>
      </c>
      <c r="AG269" s="3">
        <f>AG$265*Assumptions!$D$93</f>
        <v>40</v>
      </c>
      <c r="AH269" s="3">
        <f>AH$265*Assumptions!$D$93</f>
        <v>40</v>
      </c>
      <c r="AI269" s="3">
        <f>AI$265*Assumptions!$D$93</f>
        <v>40</v>
      </c>
      <c r="AJ269" s="3">
        <f>AJ$265*Assumptions!$D$93</f>
        <v>40</v>
      </c>
      <c r="AK269" s="3">
        <f>AK$265*Assumptions!$D$93</f>
        <v>40</v>
      </c>
      <c r="AL269" s="3">
        <f>AL$265*Assumptions!$D$93</f>
        <v>40</v>
      </c>
      <c r="AM269" s="3">
        <f>AM$265*Assumptions!$D$93</f>
        <v>40</v>
      </c>
      <c r="AN269" s="3">
        <f>AN$265*Assumptions!$D$93</f>
        <v>40</v>
      </c>
      <c r="AO269" s="3">
        <f>AO$265*Assumptions!$D$93</f>
        <v>40</v>
      </c>
      <c r="AP269" s="3">
        <f>AP$265*Assumptions!$D$93</f>
        <v>40</v>
      </c>
      <c r="AQ269" s="3">
        <f>AQ$265*Assumptions!$D$93</f>
        <v>40</v>
      </c>
      <c r="AR269" s="3">
        <f>AR$265*Assumptions!$D$93</f>
        <v>40</v>
      </c>
      <c r="AS269" s="3">
        <f>AS$265*Assumptions!$D$93</f>
        <v>40</v>
      </c>
      <c r="AT269" s="3">
        <f>AT$265*Assumptions!$D$93</f>
        <v>40</v>
      </c>
      <c r="AU269" s="3">
        <f>AU$265*Assumptions!$D$93</f>
        <v>40</v>
      </c>
      <c r="AV269" s="3">
        <f>AV$265*Assumptions!$D$93</f>
        <v>40</v>
      </c>
      <c r="AW269" s="3">
        <f>AW$265*Assumptions!$D$93</f>
        <v>40</v>
      </c>
      <c r="AX269" s="3">
        <f>AX$265*Assumptions!$D$93</f>
        <v>40</v>
      </c>
      <c r="AY269" s="3">
        <f>AY$265*Assumptions!$D$93</f>
        <v>40</v>
      </c>
      <c r="BA269" s="3">
        <f t="shared" si="93"/>
        <v>480</v>
      </c>
      <c r="BB269" s="3">
        <f t="shared" si="94"/>
        <v>480</v>
      </c>
      <c r="BC269" s="3">
        <f t="shared" si="95"/>
        <v>480</v>
      </c>
      <c r="BD269" s="3">
        <f t="shared" si="96"/>
        <v>480</v>
      </c>
    </row>
    <row r="270" spans="3:56" ht="12.75">
      <c r="C270" s="78" t="str">
        <f>Assumptions!C94</f>
        <v>Office Space / FTE</v>
      </c>
      <c r="D270" s="159">
        <v>0</v>
      </c>
      <c r="E270" s="3">
        <f>D270</f>
        <v>0</v>
      </c>
      <c r="F270" s="3">
        <f>E270</f>
        <v>0</v>
      </c>
      <c r="G270" s="3">
        <f>F270</f>
        <v>0</v>
      </c>
      <c r="H270" s="3">
        <f>G270</f>
        <v>0</v>
      </c>
      <c r="I270" s="3">
        <f aca="true" t="shared" si="97" ref="I270:AQ270">H270</f>
        <v>0</v>
      </c>
      <c r="J270" s="3">
        <f t="shared" si="97"/>
        <v>0</v>
      </c>
      <c r="K270" s="3">
        <f t="shared" si="97"/>
        <v>0</v>
      </c>
      <c r="L270" s="3">
        <f t="shared" si="97"/>
        <v>0</v>
      </c>
      <c r="M270" s="3">
        <f t="shared" si="97"/>
        <v>0</v>
      </c>
      <c r="N270" s="3">
        <f t="shared" si="97"/>
        <v>0</v>
      </c>
      <c r="O270" s="3">
        <f t="shared" si="97"/>
        <v>0</v>
      </c>
      <c r="P270" s="3">
        <f t="shared" si="97"/>
        <v>0</v>
      </c>
      <c r="Q270" s="3">
        <f t="shared" si="97"/>
        <v>0</v>
      </c>
      <c r="R270" s="3">
        <f t="shared" si="97"/>
        <v>0</v>
      </c>
      <c r="S270" s="3">
        <f t="shared" si="97"/>
        <v>0</v>
      </c>
      <c r="T270" s="159">
        <v>5000</v>
      </c>
      <c r="U270" s="3">
        <f t="shared" si="97"/>
        <v>5000</v>
      </c>
      <c r="V270" s="3">
        <f t="shared" si="97"/>
        <v>5000</v>
      </c>
      <c r="W270" s="3">
        <f t="shared" si="97"/>
        <v>5000</v>
      </c>
      <c r="X270" s="3">
        <f t="shared" si="97"/>
        <v>5000</v>
      </c>
      <c r="Y270" s="3">
        <f t="shared" si="97"/>
        <v>5000</v>
      </c>
      <c r="Z270" s="3">
        <f t="shared" si="97"/>
        <v>5000</v>
      </c>
      <c r="AA270" s="3">
        <f t="shared" si="97"/>
        <v>5000</v>
      </c>
      <c r="AB270" s="3">
        <f t="shared" si="97"/>
        <v>5000</v>
      </c>
      <c r="AC270" s="3">
        <f t="shared" si="97"/>
        <v>5000</v>
      </c>
      <c r="AD270" s="3">
        <f t="shared" si="97"/>
        <v>5000</v>
      </c>
      <c r="AE270" s="3">
        <f t="shared" si="97"/>
        <v>5000</v>
      </c>
      <c r="AF270" s="159">
        <v>10000</v>
      </c>
      <c r="AG270" s="3">
        <f t="shared" si="97"/>
        <v>10000</v>
      </c>
      <c r="AH270" s="3">
        <f t="shared" si="97"/>
        <v>10000</v>
      </c>
      <c r="AI270" s="3">
        <f t="shared" si="97"/>
        <v>10000</v>
      </c>
      <c r="AJ270" s="3">
        <f t="shared" si="97"/>
        <v>10000</v>
      </c>
      <c r="AK270" s="3">
        <f t="shared" si="97"/>
        <v>10000</v>
      </c>
      <c r="AL270" s="3">
        <f t="shared" si="97"/>
        <v>10000</v>
      </c>
      <c r="AM270" s="3">
        <f t="shared" si="97"/>
        <v>10000</v>
      </c>
      <c r="AN270" s="3">
        <f t="shared" si="97"/>
        <v>10000</v>
      </c>
      <c r="AO270" s="3">
        <f t="shared" si="97"/>
        <v>10000</v>
      </c>
      <c r="AP270" s="3">
        <f t="shared" si="97"/>
        <v>10000</v>
      </c>
      <c r="AQ270" s="3">
        <f t="shared" si="97"/>
        <v>10000</v>
      </c>
      <c r="AR270" s="3">
        <f aca="true" t="shared" si="98" ref="AR270:AY270">AQ270</f>
        <v>10000</v>
      </c>
      <c r="AS270" s="3">
        <f t="shared" si="98"/>
        <v>10000</v>
      </c>
      <c r="AT270" s="3">
        <f t="shared" si="98"/>
        <v>10000</v>
      </c>
      <c r="AU270" s="3">
        <f t="shared" si="98"/>
        <v>10000</v>
      </c>
      <c r="AV270" s="3">
        <f t="shared" si="98"/>
        <v>10000</v>
      </c>
      <c r="AW270" s="3">
        <f t="shared" si="98"/>
        <v>10000</v>
      </c>
      <c r="AX270" s="3">
        <f t="shared" si="98"/>
        <v>10000</v>
      </c>
      <c r="AY270" s="3">
        <f t="shared" si="98"/>
        <v>10000</v>
      </c>
      <c r="BA270" s="3">
        <f t="shared" si="93"/>
        <v>0</v>
      </c>
      <c r="BB270" s="3">
        <f t="shared" si="94"/>
        <v>40000</v>
      </c>
      <c r="BC270" s="3">
        <f t="shared" si="95"/>
        <v>100000</v>
      </c>
      <c r="BD270" s="3">
        <f t="shared" si="96"/>
        <v>120000</v>
      </c>
    </row>
    <row r="271" spans="3:56" ht="12.75">
      <c r="C271" s="78" t="s">
        <v>142</v>
      </c>
      <c r="D271" s="159">
        <v>0</v>
      </c>
      <c r="E271" s="159">
        <v>0</v>
      </c>
      <c r="F271" s="159">
        <v>0</v>
      </c>
      <c r="G271" s="159">
        <v>0</v>
      </c>
      <c r="H271" s="159">
        <v>0</v>
      </c>
      <c r="I271" s="159">
        <v>0</v>
      </c>
      <c r="J271" s="159">
        <v>0</v>
      </c>
      <c r="K271" s="159">
        <v>0</v>
      </c>
      <c r="L271" s="159">
        <v>0</v>
      </c>
      <c r="M271" s="159">
        <v>0</v>
      </c>
      <c r="N271" s="159">
        <v>0</v>
      </c>
      <c r="O271" s="159">
        <v>0</v>
      </c>
      <c r="P271" s="159">
        <v>0</v>
      </c>
      <c r="Q271" s="159">
        <v>0</v>
      </c>
      <c r="R271" s="159">
        <v>0</v>
      </c>
      <c r="S271" s="159">
        <v>0</v>
      </c>
      <c r="T271" s="159">
        <v>0</v>
      </c>
      <c r="U271" s="159">
        <v>0</v>
      </c>
      <c r="V271" s="159">
        <v>0</v>
      </c>
      <c r="W271" s="159">
        <v>0</v>
      </c>
      <c r="X271" s="159">
        <v>0</v>
      </c>
      <c r="Y271" s="159">
        <v>0</v>
      </c>
      <c r="Z271" s="159">
        <v>0</v>
      </c>
      <c r="AA271" s="159">
        <v>0</v>
      </c>
      <c r="AB271" s="159">
        <v>0</v>
      </c>
      <c r="AC271" s="159">
        <v>0</v>
      </c>
      <c r="AD271" s="159">
        <v>0</v>
      </c>
      <c r="AE271" s="159">
        <v>0</v>
      </c>
      <c r="AF271" s="159">
        <v>0</v>
      </c>
      <c r="AG271" s="159">
        <v>0</v>
      </c>
      <c r="AH271" s="159">
        <v>0</v>
      </c>
      <c r="AI271" s="159">
        <v>0</v>
      </c>
      <c r="AJ271" s="159">
        <v>0</v>
      </c>
      <c r="AK271" s="159">
        <v>0</v>
      </c>
      <c r="AL271" s="159">
        <v>0</v>
      </c>
      <c r="AM271" s="159">
        <v>0</v>
      </c>
      <c r="AN271" s="159">
        <v>0</v>
      </c>
      <c r="AO271" s="159">
        <v>0</v>
      </c>
      <c r="AP271" s="159">
        <v>0</v>
      </c>
      <c r="AQ271" s="159">
        <v>0</v>
      </c>
      <c r="AR271" s="159">
        <v>0</v>
      </c>
      <c r="AS271" s="159">
        <v>0</v>
      </c>
      <c r="AT271" s="159">
        <v>0</v>
      </c>
      <c r="AU271" s="159">
        <v>0</v>
      </c>
      <c r="AV271" s="159">
        <v>0</v>
      </c>
      <c r="AW271" s="159">
        <v>0</v>
      </c>
      <c r="AX271" s="159">
        <v>0</v>
      </c>
      <c r="AY271" s="159">
        <v>0</v>
      </c>
      <c r="BA271" s="3">
        <f t="shared" si="93"/>
        <v>0</v>
      </c>
      <c r="BB271" s="3">
        <f t="shared" si="94"/>
        <v>0</v>
      </c>
      <c r="BC271" s="3">
        <f t="shared" si="95"/>
        <v>0</v>
      </c>
      <c r="BD271" s="3">
        <f t="shared" si="96"/>
        <v>0</v>
      </c>
    </row>
    <row r="272" spans="3:56" ht="12.75">
      <c r="C272" s="78" t="str">
        <f>Assumptions!C95</f>
        <v>Travel Costs</v>
      </c>
      <c r="D272" s="3">
        <f>D$265*Assumptions!$D$95</f>
        <v>2000</v>
      </c>
      <c r="E272" s="3">
        <f>E$265*Assumptions!$D$95</f>
        <v>2000</v>
      </c>
      <c r="F272" s="3">
        <f>F$265*Assumptions!$D$95</f>
        <v>2000</v>
      </c>
      <c r="G272" s="3">
        <f>G$265*Assumptions!$D$95</f>
        <v>2000</v>
      </c>
      <c r="H272" s="3">
        <f>H$265*Assumptions!$D$95</f>
        <v>2000</v>
      </c>
      <c r="I272" s="3">
        <f>I$265*Assumptions!$D$95</f>
        <v>2000</v>
      </c>
      <c r="J272" s="3">
        <f>J$265*Assumptions!$D$95</f>
        <v>2000</v>
      </c>
      <c r="K272" s="3">
        <f>K$265*Assumptions!$D$95</f>
        <v>2000</v>
      </c>
      <c r="L272" s="3">
        <f>L$265*Assumptions!$D$95</f>
        <v>2000</v>
      </c>
      <c r="M272" s="3">
        <f>M$265*Assumptions!$D$95</f>
        <v>2000</v>
      </c>
      <c r="N272" s="3">
        <f>N$265*Assumptions!$D$95</f>
        <v>2000</v>
      </c>
      <c r="O272" s="3">
        <f>O$265*Assumptions!$D$95</f>
        <v>2000</v>
      </c>
      <c r="P272" s="3">
        <f>P$265*Assumptions!$D$95</f>
        <v>2000</v>
      </c>
      <c r="Q272" s="3">
        <f>Q$265*Assumptions!$D$95</f>
        <v>2000</v>
      </c>
      <c r="R272" s="3">
        <f>R$265*Assumptions!$D$95</f>
        <v>2000</v>
      </c>
      <c r="S272" s="3">
        <f>S$265*Assumptions!$D$95</f>
        <v>2000</v>
      </c>
      <c r="T272" s="3">
        <f>T$265*Assumptions!$D$95</f>
        <v>2000</v>
      </c>
      <c r="U272" s="3">
        <f>U$265*Assumptions!$D$95</f>
        <v>2000</v>
      </c>
      <c r="V272" s="3">
        <f>V$265*Assumptions!$D$95</f>
        <v>2000</v>
      </c>
      <c r="W272" s="3">
        <f>W$265*Assumptions!$D$95</f>
        <v>2000</v>
      </c>
      <c r="X272" s="3">
        <f>X$265*Assumptions!$D$95</f>
        <v>2000</v>
      </c>
      <c r="Y272" s="3">
        <f>Y$265*Assumptions!$D$95</f>
        <v>2000</v>
      </c>
      <c r="Z272" s="3">
        <f>Z$265*Assumptions!$D$95</f>
        <v>2000</v>
      </c>
      <c r="AA272" s="3">
        <f>AA$265*Assumptions!$D$95</f>
        <v>2000</v>
      </c>
      <c r="AB272" s="3">
        <f>AB$265*Assumptions!$D$95</f>
        <v>2000</v>
      </c>
      <c r="AC272" s="3">
        <f>AC$265*Assumptions!$D$95</f>
        <v>2000</v>
      </c>
      <c r="AD272" s="3">
        <f>AD$265*Assumptions!$D$95</f>
        <v>2000</v>
      </c>
      <c r="AE272" s="3">
        <f>AE$265*Assumptions!$D$95</f>
        <v>2000</v>
      </c>
      <c r="AF272" s="3">
        <f>AF$265*Assumptions!$D$95</f>
        <v>2000</v>
      </c>
      <c r="AG272" s="3">
        <f>AG$265*Assumptions!$D$95</f>
        <v>2000</v>
      </c>
      <c r="AH272" s="3">
        <f>AH$265*Assumptions!$D$95</f>
        <v>2000</v>
      </c>
      <c r="AI272" s="3">
        <f>AI$265*Assumptions!$D$95</f>
        <v>2000</v>
      </c>
      <c r="AJ272" s="3">
        <f>AJ$265*Assumptions!$D$95</f>
        <v>2000</v>
      </c>
      <c r="AK272" s="3">
        <f>AK$265*Assumptions!$D$95</f>
        <v>2000</v>
      </c>
      <c r="AL272" s="3">
        <f>AL$265*Assumptions!$D$95</f>
        <v>2000</v>
      </c>
      <c r="AM272" s="3">
        <f>AM$265*Assumptions!$D$95</f>
        <v>2000</v>
      </c>
      <c r="AN272" s="3">
        <f>AN$265*Assumptions!$D$95</f>
        <v>2000</v>
      </c>
      <c r="AO272" s="3">
        <f>AO$265*Assumptions!$D$95</f>
        <v>2000</v>
      </c>
      <c r="AP272" s="3">
        <f>AP$265*Assumptions!$D$95</f>
        <v>2000</v>
      </c>
      <c r="AQ272" s="3">
        <f>AQ$265*Assumptions!$D$95</f>
        <v>2000</v>
      </c>
      <c r="AR272" s="3">
        <f>AR$265*Assumptions!$D$95</f>
        <v>2000</v>
      </c>
      <c r="AS272" s="3">
        <f>AS$265*Assumptions!$D$95</f>
        <v>2000</v>
      </c>
      <c r="AT272" s="3">
        <f>AT$265*Assumptions!$D$95</f>
        <v>2000</v>
      </c>
      <c r="AU272" s="3">
        <f>AU$265*Assumptions!$D$95</f>
        <v>2000</v>
      </c>
      <c r="AV272" s="3">
        <f>AV$265*Assumptions!$D$95</f>
        <v>2000</v>
      </c>
      <c r="AW272" s="3">
        <f>AW$265*Assumptions!$D$95</f>
        <v>2000</v>
      </c>
      <c r="AX272" s="3">
        <f>AX$265*Assumptions!$D$95</f>
        <v>2000</v>
      </c>
      <c r="AY272" s="3">
        <f>AY$265*Assumptions!$D$95</f>
        <v>2000</v>
      </c>
      <c r="BA272" s="3">
        <f t="shared" si="93"/>
        <v>24000</v>
      </c>
      <c r="BB272" s="3">
        <f t="shared" si="94"/>
        <v>24000</v>
      </c>
      <c r="BC272" s="3">
        <f t="shared" si="95"/>
        <v>24000</v>
      </c>
      <c r="BD272" s="3">
        <f t="shared" si="96"/>
        <v>24000</v>
      </c>
    </row>
    <row r="273" spans="3:56" ht="12.75">
      <c r="C273" s="78" t="str">
        <f>Assumptions!C96</f>
        <v>Computer Equipment</v>
      </c>
      <c r="D273" s="159">
        <v>0</v>
      </c>
      <c r="E273" s="3">
        <f>IF(E265-D265&gt;0,(E265-D265)*Assumptions!$D$96,0)</f>
        <v>0</v>
      </c>
      <c r="F273" s="3">
        <f>IF(F265-E265&gt;0,(F265-E265)*Assumptions!$D$96,0)</f>
        <v>0</v>
      </c>
      <c r="G273" s="3">
        <f>IF(G265-F265&gt;0,(G265-F265)*Assumptions!$D$96,0)</f>
        <v>0</v>
      </c>
      <c r="H273" s="3">
        <f>IF(H265-G265&gt;0,(H265-G265)*Assumptions!$D$96,0)</f>
        <v>0</v>
      </c>
      <c r="I273" s="3">
        <f>IF(I265-H265&gt;0,(I265-H265)*Assumptions!$D$96,0)</f>
        <v>0</v>
      </c>
      <c r="J273" s="3">
        <f>IF(J265-I265&gt;0,(J265-I265)*Assumptions!$D$96,0)</f>
        <v>0</v>
      </c>
      <c r="K273" s="3">
        <f>IF(K265-J265&gt;0,(K265-J265)*Assumptions!$D$96,0)</f>
        <v>0</v>
      </c>
      <c r="L273" s="3">
        <f>IF(L265-K265&gt;0,(L265-K265)*Assumptions!$D$96,0)</f>
        <v>0</v>
      </c>
      <c r="M273" s="3">
        <f>IF(M265-L265&gt;0,(M265-L265)*Assumptions!$D$96,0)</f>
        <v>0</v>
      </c>
      <c r="N273" s="3">
        <f>IF(N265-M265&gt;0,(N265-M265)*Assumptions!$D$96,0)</f>
        <v>0</v>
      </c>
      <c r="O273" s="3">
        <f>IF(O265-N265&gt;0,(O265-N265)*Assumptions!$D$96,0)</f>
        <v>0</v>
      </c>
      <c r="P273" s="3">
        <f>IF(P265-O265&gt;0,(P265-O265)*Assumptions!$D$96,0)</f>
        <v>0</v>
      </c>
      <c r="Q273" s="3">
        <f>IF(Q265-P265&gt;0,(Q265-P265)*Assumptions!$D$96,0)</f>
        <v>0</v>
      </c>
      <c r="R273" s="3">
        <f>IF(R265-Q265&gt;0,(R265-Q265)*Assumptions!$D$96,0)</f>
        <v>0</v>
      </c>
      <c r="S273" s="3">
        <f>IF(S265-R265&gt;0,(S265-R265)*Assumptions!$D$96,0)</f>
        <v>0</v>
      </c>
      <c r="T273" s="3">
        <f>IF(T265-S265&gt;0,(T265-S265)*Assumptions!$D$96,0)</f>
        <v>0</v>
      </c>
      <c r="U273" s="3">
        <f>IF(U265-T265&gt;0,(U265-T265)*Assumptions!$D$96,0)</f>
        <v>0</v>
      </c>
      <c r="V273" s="3">
        <f>IF(V265-U265&gt;0,(V265-U265)*Assumptions!$D$96,0)</f>
        <v>0</v>
      </c>
      <c r="W273" s="3">
        <f>IF(W265-V265&gt;0,(W265-V265)*Assumptions!$D$96,0)</f>
        <v>0</v>
      </c>
      <c r="X273" s="3">
        <f>IF(X265-W265&gt;0,(X265-W265)*Assumptions!$D$96,0)</f>
        <v>0</v>
      </c>
      <c r="Y273" s="3">
        <f>IF(Y265-X265&gt;0,(Y265-X265)*Assumptions!$D$96,0)</f>
        <v>0</v>
      </c>
      <c r="Z273" s="3">
        <f>IF(Z265-Y265&gt;0,(Z265-Y265)*Assumptions!$D$96,0)</f>
        <v>0</v>
      </c>
      <c r="AA273" s="3">
        <f>IF(AA265-Z265&gt;0,(AA265-Z265)*Assumptions!$D$96,0)</f>
        <v>0</v>
      </c>
      <c r="AB273" s="3">
        <f>IF(AB265-AA265&gt;0,(AB265-AA265)*Assumptions!$D$96,0)</f>
        <v>0</v>
      </c>
      <c r="AC273" s="3">
        <f>IF(AC265-AB265&gt;0,(AC265-AB265)*Assumptions!$D$96,0)</f>
        <v>0</v>
      </c>
      <c r="AD273" s="3">
        <f>IF(AD265-AC265&gt;0,(AD265-AC265)*Assumptions!$D$96,0)</f>
        <v>0</v>
      </c>
      <c r="AE273" s="3">
        <f>IF(AE265-AD265&gt;0,(AE265-AD265)*Assumptions!$D$96,0)</f>
        <v>0</v>
      </c>
      <c r="AF273" s="3">
        <f>IF(AF265-AE265&gt;0,(AF265-AE265)*Assumptions!$D$96,0)</f>
        <v>0</v>
      </c>
      <c r="AG273" s="3">
        <f>IF(AG265-AF265&gt;0,(AG265-AF265)*Assumptions!$D$96,0)</f>
        <v>0</v>
      </c>
      <c r="AH273" s="3">
        <f>IF(AH265-AG265&gt;0,(AH265-AG265)*Assumptions!$D$96,0)</f>
        <v>0</v>
      </c>
      <c r="AI273" s="3">
        <f>IF(AI265-AH265&gt;0,(AI265-AH265)*Assumptions!$D$96,0)</f>
        <v>0</v>
      </c>
      <c r="AJ273" s="3">
        <f>IF(AJ265-AI265&gt;0,(AJ265-AI265)*Assumptions!$D$96,0)</f>
        <v>0</v>
      </c>
      <c r="AK273" s="3">
        <f>IF(AK265-AJ265&gt;0,(AK265-AJ265)*Assumptions!$D$96,0)</f>
        <v>0</v>
      </c>
      <c r="AL273" s="3">
        <f>IF(AL265-AK265&gt;0,(AL265-AK265)*Assumptions!$D$96,0)</f>
        <v>0</v>
      </c>
      <c r="AM273" s="3">
        <f>IF(AM265-AL265&gt;0,(AM265-AL265)*Assumptions!$D$96,0)</f>
        <v>0</v>
      </c>
      <c r="AN273" s="3">
        <f>IF(AN265-AM265&gt;0,(AN265-AM265)*Assumptions!$D$96,0)</f>
        <v>0</v>
      </c>
      <c r="AO273" s="3">
        <f>IF(AO265-AN265&gt;0,(AO265-AN265)*Assumptions!$D$96,0)</f>
        <v>0</v>
      </c>
      <c r="AP273" s="3">
        <f>IF(AP265-AO265&gt;0,(AP265-AO265)*Assumptions!$D$96,0)</f>
        <v>0</v>
      </c>
      <c r="AQ273" s="3">
        <f>IF(AQ265-AP265&gt;0,(AQ265-AP265)*Assumptions!$D$96,0)</f>
        <v>0</v>
      </c>
      <c r="AR273" s="3">
        <f>IF(AR265-AQ265&gt;0,(AR265-AQ265)*Assumptions!$D$96,0)</f>
        <v>0</v>
      </c>
      <c r="AS273" s="3">
        <f>IF(AS265-AR265&gt;0,(AS265-AR265)*Assumptions!$D$96,0)</f>
        <v>0</v>
      </c>
      <c r="AT273" s="3">
        <f>IF(AT265-AS265&gt;0,(AT265-AS265)*Assumptions!$D$96,0)</f>
        <v>0</v>
      </c>
      <c r="AU273" s="3">
        <f>IF(AU265-AT265&gt;0,(AU265-AT265)*Assumptions!$D$96,0)</f>
        <v>0</v>
      </c>
      <c r="AV273" s="3">
        <f>IF(AV265-AU265&gt;0,(AV265-AU265)*Assumptions!$D$96,0)</f>
        <v>0</v>
      </c>
      <c r="AW273" s="3">
        <f>IF(AW265-AV265&gt;0,(AW265-AV265)*Assumptions!$D$96,0)</f>
        <v>0</v>
      </c>
      <c r="AX273" s="3">
        <f>IF(AX265-AW265&gt;0,(AX265-AW265)*Assumptions!$D$96,0)</f>
        <v>0</v>
      </c>
      <c r="AY273" s="3">
        <f>IF(AY265-AX265&gt;0,(AY265-AX265)*Assumptions!$D$96,0)</f>
        <v>0</v>
      </c>
      <c r="BA273" s="3">
        <f t="shared" si="93"/>
        <v>0</v>
      </c>
      <c r="BB273" s="3">
        <f t="shared" si="94"/>
        <v>0</v>
      </c>
      <c r="BC273" s="3">
        <f t="shared" si="95"/>
        <v>0</v>
      </c>
      <c r="BD273" s="3">
        <f t="shared" si="96"/>
        <v>0</v>
      </c>
    </row>
    <row r="274" spans="3:56" ht="12.75">
      <c r="C274" s="78" t="str">
        <f>Assumptions!C97</f>
        <v>Other 1</v>
      </c>
      <c r="D274" s="3">
        <f>D$265*Assumptions!$D$97</f>
        <v>0</v>
      </c>
      <c r="E274" s="3">
        <f>E$265*Assumptions!$D$97</f>
        <v>0</v>
      </c>
      <c r="F274" s="3">
        <f>F$265*Assumptions!$D$97</f>
        <v>0</v>
      </c>
      <c r="G274" s="3">
        <f>G$265*Assumptions!$D$97</f>
        <v>0</v>
      </c>
      <c r="H274" s="3">
        <f>H$265*Assumptions!$D$97</f>
        <v>0</v>
      </c>
      <c r="I274" s="3">
        <f>I$265*Assumptions!$D$97</f>
        <v>0</v>
      </c>
      <c r="J274" s="3">
        <f>J$265*Assumptions!$D$97</f>
        <v>0</v>
      </c>
      <c r="K274" s="3">
        <f>K$265*Assumptions!$D$97</f>
        <v>0</v>
      </c>
      <c r="L274" s="3">
        <f>L$265*Assumptions!$D$97</f>
        <v>0</v>
      </c>
      <c r="M274" s="3">
        <f>M$265*Assumptions!$D$97</f>
        <v>0</v>
      </c>
      <c r="N274" s="3">
        <f>N$265*Assumptions!$D$97</f>
        <v>0</v>
      </c>
      <c r="O274" s="3">
        <f>O$265*Assumptions!$D$97</f>
        <v>0</v>
      </c>
      <c r="P274" s="3">
        <f>P$265*Assumptions!$D$97</f>
        <v>0</v>
      </c>
      <c r="Q274" s="3">
        <f>Q$265*Assumptions!$D$97</f>
        <v>0</v>
      </c>
      <c r="R274" s="3">
        <f>R$265*Assumptions!$D$97</f>
        <v>0</v>
      </c>
      <c r="S274" s="3">
        <f>S$265*Assumptions!$D$97</f>
        <v>0</v>
      </c>
      <c r="T274" s="3">
        <f>T$265*Assumptions!$D$97</f>
        <v>0</v>
      </c>
      <c r="U274" s="3">
        <f>U$265*Assumptions!$D$97</f>
        <v>0</v>
      </c>
      <c r="V274" s="3">
        <f>V$265*Assumptions!$D$97</f>
        <v>0</v>
      </c>
      <c r="W274" s="3">
        <f>W$265*Assumptions!$D$97</f>
        <v>0</v>
      </c>
      <c r="X274" s="3">
        <f>X$265*Assumptions!$D$97</f>
        <v>0</v>
      </c>
      <c r="Y274" s="3">
        <f>Y$265*Assumptions!$D$97</f>
        <v>0</v>
      </c>
      <c r="Z274" s="3">
        <f>Z$265*Assumptions!$D$97</f>
        <v>0</v>
      </c>
      <c r="AA274" s="3">
        <f>AA$265*Assumptions!$D$97</f>
        <v>0</v>
      </c>
      <c r="AB274" s="3">
        <f>AB$265*Assumptions!$D$97</f>
        <v>0</v>
      </c>
      <c r="AC274" s="3">
        <f>AC$265*Assumptions!$D$97</f>
        <v>0</v>
      </c>
      <c r="AD274" s="3">
        <f>AD$265*Assumptions!$D$97</f>
        <v>0</v>
      </c>
      <c r="AE274" s="3">
        <f>AE$265*Assumptions!$D$97</f>
        <v>0</v>
      </c>
      <c r="AF274" s="3">
        <f>AF$265*Assumptions!$D$97</f>
        <v>0</v>
      </c>
      <c r="AG274" s="3">
        <f>AG$265*Assumptions!$D$97</f>
        <v>0</v>
      </c>
      <c r="AH274" s="3">
        <f>AH$265*Assumptions!$D$97</f>
        <v>0</v>
      </c>
      <c r="AI274" s="3">
        <f>AI$265*Assumptions!$D$97</f>
        <v>0</v>
      </c>
      <c r="AJ274" s="3">
        <f>AJ$265*Assumptions!$D$97</f>
        <v>0</v>
      </c>
      <c r="AK274" s="3">
        <f>AK$265*Assumptions!$D$97</f>
        <v>0</v>
      </c>
      <c r="AL274" s="3">
        <f>AL$265*Assumptions!$D$97</f>
        <v>0</v>
      </c>
      <c r="AM274" s="3">
        <f>AM$265*Assumptions!$D$97</f>
        <v>0</v>
      </c>
      <c r="AN274" s="3">
        <f>AN$265*Assumptions!$D$97</f>
        <v>0</v>
      </c>
      <c r="AO274" s="3">
        <f>AO$265*Assumptions!$D$97</f>
        <v>0</v>
      </c>
      <c r="AP274" s="3">
        <f>AP$265*Assumptions!$D$97</f>
        <v>0</v>
      </c>
      <c r="AQ274" s="3">
        <f>AQ$265*Assumptions!$D$97</f>
        <v>0</v>
      </c>
      <c r="AR274" s="3">
        <f>AR$265*Assumptions!$D$97</f>
        <v>0</v>
      </c>
      <c r="AS274" s="3">
        <f>AS$265*Assumptions!$D$97</f>
        <v>0</v>
      </c>
      <c r="AT274" s="3">
        <f>AT$265*Assumptions!$D$97</f>
        <v>0</v>
      </c>
      <c r="AU274" s="3">
        <f>AU$265*Assumptions!$D$97</f>
        <v>0</v>
      </c>
      <c r="AV274" s="3">
        <f>AV$265*Assumptions!$D$97</f>
        <v>0</v>
      </c>
      <c r="AW274" s="3">
        <f>AW$265*Assumptions!$D$97</f>
        <v>0</v>
      </c>
      <c r="AX274" s="3">
        <f>AX$265*Assumptions!$D$97</f>
        <v>0</v>
      </c>
      <c r="AY274" s="3">
        <f>AY$265*Assumptions!$D$97</f>
        <v>0</v>
      </c>
      <c r="BA274" s="3">
        <f t="shared" si="93"/>
        <v>0</v>
      </c>
      <c r="BB274" s="3">
        <f t="shared" si="94"/>
        <v>0</v>
      </c>
      <c r="BC274" s="3">
        <f t="shared" si="95"/>
        <v>0</v>
      </c>
      <c r="BD274" s="3">
        <f t="shared" si="96"/>
        <v>0</v>
      </c>
    </row>
    <row r="275" spans="3:56" ht="12.75">
      <c r="C275" s="78" t="str">
        <f>Assumptions!C98</f>
        <v>Other 2</v>
      </c>
      <c r="D275" s="3">
        <f>D$265*Assumptions!$D$98</f>
        <v>0</v>
      </c>
      <c r="E275" s="3">
        <f>E$265*Assumptions!$D$98</f>
        <v>0</v>
      </c>
      <c r="F275" s="3">
        <f>F$265*Assumptions!$D$98</f>
        <v>0</v>
      </c>
      <c r="G275" s="3">
        <f>G$265*Assumptions!$D$98</f>
        <v>0</v>
      </c>
      <c r="H275" s="3">
        <f>H$265*Assumptions!$D$98</f>
        <v>0</v>
      </c>
      <c r="I275" s="3">
        <f>I$265*Assumptions!$D$98</f>
        <v>0</v>
      </c>
      <c r="J275" s="3">
        <f>J$265*Assumptions!$D$98</f>
        <v>0</v>
      </c>
      <c r="K275" s="3">
        <f>K$265*Assumptions!$D$98</f>
        <v>0</v>
      </c>
      <c r="L275" s="3">
        <f>L$265*Assumptions!$D$98</f>
        <v>0</v>
      </c>
      <c r="M275" s="3">
        <f>M$265*Assumptions!$D$98</f>
        <v>0</v>
      </c>
      <c r="N275" s="3">
        <f>N$265*Assumptions!$D$98</f>
        <v>0</v>
      </c>
      <c r="O275" s="3">
        <f>O$265*Assumptions!$D$98</f>
        <v>0</v>
      </c>
      <c r="P275" s="3">
        <f>P$265*Assumptions!$D$98</f>
        <v>0</v>
      </c>
      <c r="Q275" s="3">
        <f>Q$265*Assumptions!$D$98</f>
        <v>0</v>
      </c>
      <c r="R275" s="3">
        <f>R$265*Assumptions!$D$98</f>
        <v>0</v>
      </c>
      <c r="S275" s="3">
        <f>S$265*Assumptions!$D$98</f>
        <v>0</v>
      </c>
      <c r="T275" s="3">
        <f>T$265*Assumptions!$D$98</f>
        <v>0</v>
      </c>
      <c r="U275" s="3">
        <f>U$265*Assumptions!$D$98</f>
        <v>0</v>
      </c>
      <c r="V275" s="3">
        <f>V$265*Assumptions!$D$98</f>
        <v>0</v>
      </c>
      <c r="W275" s="3">
        <f>W$265*Assumptions!$D$98</f>
        <v>0</v>
      </c>
      <c r="X275" s="3">
        <f>X$265*Assumptions!$D$98</f>
        <v>0</v>
      </c>
      <c r="Y275" s="3">
        <f>Y$265*Assumptions!$D$98</f>
        <v>0</v>
      </c>
      <c r="Z275" s="3">
        <f>Z$265*Assumptions!$D$98</f>
        <v>0</v>
      </c>
      <c r="AA275" s="3">
        <f>AA$265*Assumptions!$D$98</f>
        <v>0</v>
      </c>
      <c r="AB275" s="3">
        <f>AB$265*Assumptions!$D$98</f>
        <v>0</v>
      </c>
      <c r="AC275" s="3">
        <f>AC$265*Assumptions!$D$98</f>
        <v>0</v>
      </c>
      <c r="AD275" s="3">
        <f>AD$265*Assumptions!$D$98</f>
        <v>0</v>
      </c>
      <c r="AE275" s="3">
        <f>AE$265*Assumptions!$D$98</f>
        <v>0</v>
      </c>
      <c r="AF275" s="3">
        <f>AF$265*Assumptions!$D$98</f>
        <v>0</v>
      </c>
      <c r="AG275" s="3">
        <f>AG$265*Assumptions!$D$98</f>
        <v>0</v>
      </c>
      <c r="AH275" s="3">
        <f>AH$265*Assumptions!$D$98</f>
        <v>0</v>
      </c>
      <c r="AI275" s="3">
        <f>AI$265*Assumptions!$D$98</f>
        <v>0</v>
      </c>
      <c r="AJ275" s="3">
        <f>AJ$265*Assumptions!$D$98</f>
        <v>0</v>
      </c>
      <c r="AK275" s="3">
        <f>AK$265*Assumptions!$D$98</f>
        <v>0</v>
      </c>
      <c r="AL275" s="3">
        <f>AL$265*Assumptions!$D$98</f>
        <v>0</v>
      </c>
      <c r="AM275" s="3">
        <f>AM$265*Assumptions!$D$98</f>
        <v>0</v>
      </c>
      <c r="AN275" s="3">
        <f>AN$265*Assumptions!$D$98</f>
        <v>0</v>
      </c>
      <c r="AO275" s="3">
        <f>AO$265*Assumptions!$D$98</f>
        <v>0</v>
      </c>
      <c r="AP275" s="3">
        <f>AP$265*Assumptions!$D$98</f>
        <v>0</v>
      </c>
      <c r="AQ275" s="3">
        <f>AQ$265*Assumptions!$D$98</f>
        <v>0</v>
      </c>
      <c r="AR275" s="3">
        <f>AR$265*Assumptions!$D$98</f>
        <v>0</v>
      </c>
      <c r="AS275" s="3">
        <f>AS$265*Assumptions!$D$98</f>
        <v>0</v>
      </c>
      <c r="AT275" s="3">
        <f>AT$265*Assumptions!$D$98</f>
        <v>0</v>
      </c>
      <c r="AU275" s="3">
        <f>AU$265*Assumptions!$D$98</f>
        <v>0</v>
      </c>
      <c r="AV275" s="3">
        <f>AV$265*Assumptions!$D$98</f>
        <v>0</v>
      </c>
      <c r="AW275" s="3">
        <f>AW$265*Assumptions!$D$98</f>
        <v>0</v>
      </c>
      <c r="AX275" s="3">
        <f>AX$265*Assumptions!$D$98</f>
        <v>0</v>
      </c>
      <c r="AY275" s="3">
        <f>AY$265*Assumptions!$D$98</f>
        <v>0</v>
      </c>
      <c r="BA275" s="3">
        <f t="shared" si="93"/>
        <v>0</v>
      </c>
      <c r="BB275" s="3">
        <f t="shared" si="94"/>
        <v>0</v>
      </c>
      <c r="BC275" s="3">
        <f t="shared" si="95"/>
        <v>0</v>
      </c>
      <c r="BD275" s="3">
        <f t="shared" si="96"/>
        <v>0</v>
      </c>
    </row>
    <row r="276" spans="3:56" ht="12.75">
      <c r="C276" s="33" t="s">
        <v>90</v>
      </c>
      <c r="D276" s="15">
        <f>SUM(D268:D273)</f>
        <v>2740</v>
      </c>
      <c r="E276" s="15">
        <f aca="true" t="shared" si="99" ref="E276:AQ276">SUM(E268:E273)</f>
        <v>2740</v>
      </c>
      <c r="F276" s="15">
        <f t="shared" si="99"/>
        <v>2740</v>
      </c>
      <c r="G276" s="15">
        <f t="shared" si="99"/>
        <v>2740</v>
      </c>
      <c r="H276" s="15">
        <f t="shared" si="99"/>
        <v>2740</v>
      </c>
      <c r="I276" s="15">
        <f t="shared" si="99"/>
        <v>2740</v>
      </c>
      <c r="J276" s="15">
        <f t="shared" si="99"/>
        <v>2740</v>
      </c>
      <c r="K276" s="15">
        <f t="shared" si="99"/>
        <v>2740</v>
      </c>
      <c r="L276" s="15">
        <f t="shared" si="99"/>
        <v>2740</v>
      </c>
      <c r="M276" s="15">
        <f t="shared" si="99"/>
        <v>2740</v>
      </c>
      <c r="N276" s="15">
        <f t="shared" si="99"/>
        <v>2740</v>
      </c>
      <c r="O276" s="15">
        <f t="shared" si="99"/>
        <v>2740</v>
      </c>
      <c r="P276" s="15">
        <f t="shared" si="99"/>
        <v>2740</v>
      </c>
      <c r="Q276" s="15">
        <f t="shared" si="99"/>
        <v>2740</v>
      </c>
      <c r="R276" s="15">
        <f t="shared" si="99"/>
        <v>2740</v>
      </c>
      <c r="S276" s="15">
        <f t="shared" si="99"/>
        <v>2740</v>
      </c>
      <c r="T276" s="15">
        <f t="shared" si="99"/>
        <v>7740</v>
      </c>
      <c r="U276" s="15">
        <f t="shared" si="99"/>
        <v>7740</v>
      </c>
      <c r="V276" s="15">
        <f t="shared" si="99"/>
        <v>7740</v>
      </c>
      <c r="W276" s="15">
        <f t="shared" si="99"/>
        <v>7740</v>
      </c>
      <c r="X276" s="15">
        <f t="shared" si="99"/>
        <v>7740</v>
      </c>
      <c r="Y276" s="15">
        <f t="shared" si="99"/>
        <v>7740</v>
      </c>
      <c r="Z276" s="15">
        <f t="shared" si="99"/>
        <v>7740</v>
      </c>
      <c r="AA276" s="15">
        <f t="shared" si="99"/>
        <v>7740</v>
      </c>
      <c r="AB276" s="15">
        <f t="shared" si="99"/>
        <v>7740</v>
      </c>
      <c r="AC276" s="15">
        <f t="shared" si="99"/>
        <v>7740</v>
      </c>
      <c r="AD276" s="15">
        <f t="shared" si="99"/>
        <v>7740</v>
      </c>
      <c r="AE276" s="15">
        <f t="shared" si="99"/>
        <v>7740</v>
      </c>
      <c r="AF276" s="15">
        <f t="shared" si="99"/>
        <v>12740</v>
      </c>
      <c r="AG276" s="15">
        <f t="shared" si="99"/>
        <v>12740</v>
      </c>
      <c r="AH276" s="15">
        <f t="shared" si="99"/>
        <v>12740</v>
      </c>
      <c r="AI276" s="15">
        <f t="shared" si="99"/>
        <v>12740</v>
      </c>
      <c r="AJ276" s="15">
        <f t="shared" si="99"/>
        <v>12740</v>
      </c>
      <c r="AK276" s="15">
        <f t="shared" si="99"/>
        <v>12740</v>
      </c>
      <c r="AL276" s="15">
        <f t="shared" si="99"/>
        <v>12740</v>
      </c>
      <c r="AM276" s="15">
        <f t="shared" si="99"/>
        <v>12740</v>
      </c>
      <c r="AN276" s="15">
        <f t="shared" si="99"/>
        <v>12740</v>
      </c>
      <c r="AO276" s="15">
        <f t="shared" si="99"/>
        <v>12740</v>
      </c>
      <c r="AP276" s="15">
        <f t="shared" si="99"/>
        <v>12740</v>
      </c>
      <c r="AQ276" s="15">
        <f t="shared" si="99"/>
        <v>12740</v>
      </c>
      <c r="AR276" s="15">
        <f aca="true" t="shared" si="100" ref="AR276:AY276">SUM(AR268:AR273)</f>
        <v>12740</v>
      </c>
      <c r="AS276" s="15">
        <f t="shared" si="100"/>
        <v>12740</v>
      </c>
      <c r="AT276" s="15">
        <f t="shared" si="100"/>
        <v>12740</v>
      </c>
      <c r="AU276" s="15">
        <f t="shared" si="100"/>
        <v>12740</v>
      </c>
      <c r="AV276" s="15">
        <f t="shared" si="100"/>
        <v>12740</v>
      </c>
      <c r="AW276" s="15">
        <f t="shared" si="100"/>
        <v>12740</v>
      </c>
      <c r="AX276" s="15">
        <f t="shared" si="100"/>
        <v>12740</v>
      </c>
      <c r="AY276" s="15">
        <f t="shared" si="100"/>
        <v>12740</v>
      </c>
      <c r="BA276" s="3">
        <f t="shared" si="93"/>
        <v>32880</v>
      </c>
      <c r="BB276" s="3">
        <f t="shared" si="94"/>
        <v>72880</v>
      </c>
      <c r="BC276" s="3">
        <f t="shared" si="95"/>
        <v>132880</v>
      </c>
      <c r="BD276" s="3">
        <f t="shared" si="96"/>
        <v>152880</v>
      </c>
    </row>
    <row r="277" ht="12.75"/>
    <row r="278" ht="12.75">
      <c r="B278" t="s">
        <v>107</v>
      </c>
    </row>
    <row r="279" spans="3:56" ht="12.75">
      <c r="C279" t="s">
        <v>103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0</v>
      </c>
      <c r="K279" s="160">
        <v>0</v>
      </c>
      <c r="L279" s="160">
        <v>0</v>
      </c>
      <c r="M279" s="160">
        <v>0</v>
      </c>
      <c r="N279" s="160">
        <v>0</v>
      </c>
      <c r="O279" s="160">
        <v>0</v>
      </c>
      <c r="P279" s="160">
        <v>0</v>
      </c>
      <c r="Q279" s="160">
        <v>0</v>
      </c>
      <c r="R279" s="160">
        <v>0</v>
      </c>
      <c r="S279" s="160">
        <v>0</v>
      </c>
      <c r="T279" s="160">
        <v>0</v>
      </c>
      <c r="U279" s="160">
        <v>0</v>
      </c>
      <c r="V279" s="160">
        <v>0</v>
      </c>
      <c r="W279" s="160">
        <v>0</v>
      </c>
      <c r="X279" s="160">
        <v>0</v>
      </c>
      <c r="Y279" s="160">
        <v>0</v>
      </c>
      <c r="Z279" s="160">
        <v>0</v>
      </c>
      <c r="AA279" s="160">
        <v>0</v>
      </c>
      <c r="AB279" s="160">
        <v>0</v>
      </c>
      <c r="AC279" s="160">
        <v>0</v>
      </c>
      <c r="AD279" s="160">
        <v>0</v>
      </c>
      <c r="AE279" s="160">
        <v>0</v>
      </c>
      <c r="AF279" s="160">
        <v>0</v>
      </c>
      <c r="AG279" s="160">
        <v>0</v>
      </c>
      <c r="AH279" s="160">
        <v>0</v>
      </c>
      <c r="AI279" s="160">
        <v>0</v>
      </c>
      <c r="AJ279" s="160">
        <v>0</v>
      </c>
      <c r="AK279" s="160">
        <v>0</v>
      </c>
      <c r="AL279" s="160">
        <v>0</v>
      </c>
      <c r="AM279" s="160">
        <v>0</v>
      </c>
      <c r="AN279" s="160">
        <v>0</v>
      </c>
      <c r="AO279" s="160">
        <v>0</v>
      </c>
      <c r="AP279" s="160">
        <v>0</v>
      </c>
      <c r="AQ279" s="160">
        <v>0</v>
      </c>
      <c r="AR279" s="160">
        <v>0</v>
      </c>
      <c r="AS279" s="160">
        <v>0</v>
      </c>
      <c r="AT279" s="160">
        <v>0</v>
      </c>
      <c r="AU279" s="160">
        <v>0</v>
      </c>
      <c r="AV279" s="160">
        <v>0</v>
      </c>
      <c r="AW279" s="160">
        <v>0</v>
      </c>
      <c r="AX279" s="160">
        <v>0</v>
      </c>
      <c r="AY279" s="160">
        <v>0</v>
      </c>
      <c r="BA279" s="3">
        <f>SUM(D279:O279)</f>
        <v>0</v>
      </c>
      <c r="BB279" s="3">
        <f>SUM(P279:AA279)</f>
        <v>0</v>
      </c>
      <c r="BC279" s="3">
        <f>SUM(AB279:AM279)</f>
        <v>0</v>
      </c>
      <c r="BD279" s="3">
        <f>SUM(AN279:AY279)</f>
        <v>0</v>
      </c>
    </row>
    <row r="280" spans="3:56" ht="12.75">
      <c r="C280" t="s">
        <v>104</v>
      </c>
      <c r="D280" s="160">
        <v>0</v>
      </c>
      <c r="E280" s="160">
        <v>0</v>
      </c>
      <c r="F280" s="160">
        <v>0</v>
      </c>
      <c r="G280" s="160">
        <v>0</v>
      </c>
      <c r="H280" s="160">
        <v>0</v>
      </c>
      <c r="I280" s="160">
        <v>0</v>
      </c>
      <c r="J280" s="160">
        <v>0</v>
      </c>
      <c r="K280" s="160">
        <v>0</v>
      </c>
      <c r="L280" s="160">
        <v>0</v>
      </c>
      <c r="M280" s="160">
        <v>0</v>
      </c>
      <c r="N280" s="160">
        <v>0</v>
      </c>
      <c r="O280" s="160">
        <v>0</v>
      </c>
      <c r="P280" s="160">
        <v>0</v>
      </c>
      <c r="Q280" s="160">
        <v>0</v>
      </c>
      <c r="R280" s="160">
        <v>0</v>
      </c>
      <c r="S280" s="160">
        <v>0</v>
      </c>
      <c r="T280" s="160">
        <v>0</v>
      </c>
      <c r="U280" s="160">
        <v>0</v>
      </c>
      <c r="V280" s="160">
        <v>0</v>
      </c>
      <c r="W280" s="160">
        <v>0</v>
      </c>
      <c r="X280" s="160">
        <v>0</v>
      </c>
      <c r="Y280" s="160">
        <v>0</v>
      </c>
      <c r="Z280" s="160">
        <v>0</v>
      </c>
      <c r="AA280" s="160">
        <v>0</v>
      </c>
      <c r="AB280" s="160">
        <v>0</v>
      </c>
      <c r="AC280" s="160">
        <v>0</v>
      </c>
      <c r="AD280" s="160">
        <v>0</v>
      </c>
      <c r="AE280" s="160">
        <v>0</v>
      </c>
      <c r="AF280" s="160">
        <v>0</v>
      </c>
      <c r="AG280" s="160">
        <v>0</v>
      </c>
      <c r="AH280" s="160">
        <v>0</v>
      </c>
      <c r="AI280" s="160">
        <v>0</v>
      </c>
      <c r="AJ280" s="160">
        <v>0</v>
      </c>
      <c r="AK280" s="160">
        <v>0</v>
      </c>
      <c r="AL280" s="160">
        <v>0</v>
      </c>
      <c r="AM280" s="160">
        <v>0</v>
      </c>
      <c r="AN280" s="160">
        <v>0</v>
      </c>
      <c r="AO280" s="160">
        <v>0</v>
      </c>
      <c r="AP280" s="160">
        <v>0</v>
      </c>
      <c r="AQ280" s="160">
        <v>0</v>
      </c>
      <c r="AR280" s="160">
        <v>0</v>
      </c>
      <c r="AS280" s="160">
        <v>0</v>
      </c>
      <c r="AT280" s="160">
        <v>0</v>
      </c>
      <c r="AU280" s="160">
        <v>0</v>
      </c>
      <c r="AV280" s="160">
        <v>0</v>
      </c>
      <c r="AW280" s="160">
        <v>0</v>
      </c>
      <c r="AX280" s="160">
        <v>0</v>
      </c>
      <c r="AY280" s="160">
        <v>0</v>
      </c>
      <c r="BA280" s="3">
        <f>SUM(D280:O280)</f>
        <v>0</v>
      </c>
      <c r="BB280" s="3">
        <f>SUM(P280:AA280)</f>
        <v>0</v>
      </c>
      <c r="BC280" s="3">
        <f>SUM(AB280:AM280)</f>
        <v>0</v>
      </c>
      <c r="BD280" s="3">
        <f>SUM(AN280:AY280)</f>
        <v>0</v>
      </c>
    </row>
    <row r="281" spans="3:56" ht="12.75">
      <c r="C281" t="s">
        <v>105</v>
      </c>
      <c r="D281" s="160">
        <v>0</v>
      </c>
      <c r="E281" s="160">
        <v>0</v>
      </c>
      <c r="F281" s="160">
        <v>0</v>
      </c>
      <c r="G281" s="160">
        <v>0</v>
      </c>
      <c r="H281" s="160">
        <v>0</v>
      </c>
      <c r="I281" s="160">
        <v>0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60">
        <v>0</v>
      </c>
      <c r="Q281" s="160">
        <v>0</v>
      </c>
      <c r="R281" s="160">
        <v>0</v>
      </c>
      <c r="S281" s="160">
        <v>0</v>
      </c>
      <c r="T281" s="160">
        <v>0</v>
      </c>
      <c r="U281" s="160">
        <v>0</v>
      </c>
      <c r="V281" s="160">
        <v>0</v>
      </c>
      <c r="W281" s="160">
        <v>0</v>
      </c>
      <c r="X281" s="160">
        <v>0</v>
      </c>
      <c r="Y281" s="160">
        <v>0</v>
      </c>
      <c r="Z281" s="160">
        <v>0</v>
      </c>
      <c r="AA281" s="160">
        <v>0</v>
      </c>
      <c r="AB281" s="160">
        <v>0</v>
      </c>
      <c r="AC281" s="160">
        <v>0</v>
      </c>
      <c r="AD281" s="160">
        <v>0</v>
      </c>
      <c r="AE281" s="160">
        <v>0</v>
      </c>
      <c r="AF281" s="160">
        <v>0</v>
      </c>
      <c r="AG281" s="160">
        <v>0</v>
      </c>
      <c r="AH281" s="160">
        <v>0</v>
      </c>
      <c r="AI281" s="160">
        <v>0</v>
      </c>
      <c r="AJ281" s="160">
        <v>0</v>
      </c>
      <c r="AK281" s="160">
        <v>0</v>
      </c>
      <c r="AL281" s="160">
        <v>0</v>
      </c>
      <c r="AM281" s="160">
        <v>0</v>
      </c>
      <c r="AN281" s="160">
        <v>0</v>
      </c>
      <c r="AO281" s="160">
        <v>0</v>
      </c>
      <c r="AP281" s="160">
        <v>0</v>
      </c>
      <c r="AQ281" s="160">
        <v>0</v>
      </c>
      <c r="AR281" s="160">
        <v>0</v>
      </c>
      <c r="AS281" s="160">
        <v>0</v>
      </c>
      <c r="AT281" s="160">
        <v>0</v>
      </c>
      <c r="AU281" s="160">
        <v>0</v>
      </c>
      <c r="AV281" s="160">
        <v>0</v>
      </c>
      <c r="AW281" s="160">
        <v>0</v>
      </c>
      <c r="AX281" s="160">
        <v>0</v>
      </c>
      <c r="AY281" s="160">
        <v>0</v>
      </c>
      <c r="BA281" s="3">
        <f>SUM(D281:O281)</f>
        <v>0</v>
      </c>
      <c r="BB281" s="3">
        <f>SUM(P281:AA281)</f>
        <v>0</v>
      </c>
      <c r="BC281" s="3">
        <f>SUM(AB281:AM281)</f>
        <v>0</v>
      </c>
      <c r="BD281" s="3">
        <f>SUM(AN281:AY281)</f>
        <v>0</v>
      </c>
    </row>
    <row r="282" spans="3:56" ht="12.75">
      <c r="C282" t="s">
        <v>106</v>
      </c>
      <c r="D282" s="160">
        <v>0</v>
      </c>
      <c r="E282" s="160">
        <v>0</v>
      </c>
      <c r="F282" s="160">
        <v>0</v>
      </c>
      <c r="G282" s="160">
        <v>0</v>
      </c>
      <c r="H282" s="160">
        <v>0</v>
      </c>
      <c r="I282" s="160">
        <v>0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60">
        <v>0</v>
      </c>
      <c r="Q282" s="160">
        <v>0</v>
      </c>
      <c r="R282" s="160">
        <v>0</v>
      </c>
      <c r="S282" s="160">
        <v>0</v>
      </c>
      <c r="T282" s="160">
        <v>0</v>
      </c>
      <c r="U282" s="160">
        <v>0</v>
      </c>
      <c r="V282" s="160">
        <v>0</v>
      </c>
      <c r="W282" s="160">
        <v>0</v>
      </c>
      <c r="X282" s="160">
        <v>0</v>
      </c>
      <c r="Y282" s="160">
        <v>0</v>
      </c>
      <c r="Z282" s="160">
        <v>0</v>
      </c>
      <c r="AA282" s="160">
        <v>0</v>
      </c>
      <c r="AB282" s="160">
        <v>0</v>
      </c>
      <c r="AC282" s="160">
        <v>0</v>
      </c>
      <c r="AD282" s="160">
        <v>0</v>
      </c>
      <c r="AE282" s="160">
        <v>0</v>
      </c>
      <c r="AF282" s="160">
        <v>0</v>
      </c>
      <c r="AG282" s="160">
        <v>0</v>
      </c>
      <c r="AH282" s="160">
        <v>0</v>
      </c>
      <c r="AI282" s="160">
        <v>0</v>
      </c>
      <c r="AJ282" s="160">
        <v>0</v>
      </c>
      <c r="AK282" s="160">
        <v>0</v>
      </c>
      <c r="AL282" s="160">
        <v>0</v>
      </c>
      <c r="AM282" s="160">
        <v>0</v>
      </c>
      <c r="AN282" s="160">
        <v>0</v>
      </c>
      <c r="AO282" s="160">
        <v>0</v>
      </c>
      <c r="AP282" s="160">
        <v>0</v>
      </c>
      <c r="AQ282" s="160">
        <v>0</v>
      </c>
      <c r="AR282" s="160">
        <v>0</v>
      </c>
      <c r="AS282" s="160">
        <v>0</v>
      </c>
      <c r="AT282" s="160">
        <v>0</v>
      </c>
      <c r="AU282" s="160">
        <v>0</v>
      </c>
      <c r="AV282" s="160">
        <v>0</v>
      </c>
      <c r="AW282" s="160">
        <v>0</v>
      </c>
      <c r="AX282" s="160">
        <v>0</v>
      </c>
      <c r="AY282" s="160">
        <v>0</v>
      </c>
      <c r="BA282" s="3">
        <f>SUM(D282:O282)</f>
        <v>0</v>
      </c>
      <c r="BB282" s="3">
        <f>SUM(P282:AA282)</f>
        <v>0</v>
      </c>
      <c r="BC282" s="3">
        <f>SUM(AB282:AM282)</f>
        <v>0</v>
      </c>
      <c r="BD282" s="3">
        <f>SUM(AN282:AY282)</f>
        <v>0</v>
      </c>
    </row>
    <row r="283" spans="3:56" ht="12.75">
      <c r="C283" s="33" t="s">
        <v>90</v>
      </c>
      <c r="D283" s="15">
        <f>SUM(D279:D282)</f>
        <v>0</v>
      </c>
      <c r="E283" s="15">
        <f aca="true" t="shared" si="101" ref="E283:AQ283">SUM(E279:E282)</f>
        <v>0</v>
      </c>
      <c r="F283" s="15">
        <f t="shared" si="101"/>
        <v>0</v>
      </c>
      <c r="G283" s="15">
        <f t="shared" si="101"/>
        <v>0</v>
      </c>
      <c r="H283" s="15">
        <f t="shared" si="101"/>
        <v>0</v>
      </c>
      <c r="I283" s="15">
        <f t="shared" si="101"/>
        <v>0</v>
      </c>
      <c r="J283" s="15">
        <f t="shared" si="101"/>
        <v>0</v>
      </c>
      <c r="K283" s="15">
        <f t="shared" si="101"/>
        <v>0</v>
      </c>
      <c r="L283" s="15">
        <f t="shared" si="101"/>
        <v>0</v>
      </c>
      <c r="M283" s="15">
        <f t="shared" si="101"/>
        <v>0</v>
      </c>
      <c r="N283" s="15">
        <f t="shared" si="101"/>
        <v>0</v>
      </c>
      <c r="O283" s="15">
        <f t="shared" si="101"/>
        <v>0</v>
      </c>
      <c r="P283" s="15">
        <f t="shared" si="101"/>
        <v>0</v>
      </c>
      <c r="Q283" s="15">
        <f t="shared" si="101"/>
        <v>0</v>
      </c>
      <c r="R283" s="15">
        <f t="shared" si="101"/>
        <v>0</v>
      </c>
      <c r="S283" s="15">
        <f t="shared" si="101"/>
        <v>0</v>
      </c>
      <c r="T283" s="15">
        <f t="shared" si="101"/>
        <v>0</v>
      </c>
      <c r="U283" s="15">
        <f t="shared" si="101"/>
        <v>0</v>
      </c>
      <c r="V283" s="15">
        <f t="shared" si="101"/>
        <v>0</v>
      </c>
      <c r="W283" s="15">
        <f t="shared" si="101"/>
        <v>0</v>
      </c>
      <c r="X283" s="15">
        <f t="shared" si="101"/>
        <v>0</v>
      </c>
      <c r="Y283" s="15">
        <f t="shared" si="101"/>
        <v>0</v>
      </c>
      <c r="Z283" s="15">
        <f t="shared" si="101"/>
        <v>0</v>
      </c>
      <c r="AA283" s="15">
        <f t="shared" si="101"/>
        <v>0</v>
      </c>
      <c r="AB283" s="15">
        <f t="shared" si="101"/>
        <v>0</v>
      </c>
      <c r="AC283" s="15">
        <f t="shared" si="101"/>
        <v>0</v>
      </c>
      <c r="AD283" s="15">
        <f t="shared" si="101"/>
        <v>0</v>
      </c>
      <c r="AE283" s="15">
        <f t="shared" si="101"/>
        <v>0</v>
      </c>
      <c r="AF283" s="15">
        <f t="shared" si="101"/>
        <v>0</v>
      </c>
      <c r="AG283" s="15">
        <f t="shared" si="101"/>
        <v>0</v>
      </c>
      <c r="AH283" s="15">
        <f t="shared" si="101"/>
        <v>0</v>
      </c>
      <c r="AI283" s="15">
        <f t="shared" si="101"/>
        <v>0</v>
      </c>
      <c r="AJ283" s="15">
        <f t="shared" si="101"/>
        <v>0</v>
      </c>
      <c r="AK283" s="15">
        <f t="shared" si="101"/>
        <v>0</v>
      </c>
      <c r="AL283" s="15">
        <f t="shared" si="101"/>
        <v>0</v>
      </c>
      <c r="AM283" s="15">
        <f t="shared" si="101"/>
        <v>0</v>
      </c>
      <c r="AN283" s="15">
        <f t="shared" si="101"/>
        <v>0</v>
      </c>
      <c r="AO283" s="15">
        <f t="shared" si="101"/>
        <v>0</v>
      </c>
      <c r="AP283" s="15">
        <f t="shared" si="101"/>
        <v>0</v>
      </c>
      <c r="AQ283" s="15">
        <f t="shared" si="101"/>
        <v>0</v>
      </c>
      <c r="AR283" s="15">
        <f aca="true" t="shared" si="102" ref="AR283:AY283">SUM(AR279:AR282)</f>
        <v>0</v>
      </c>
      <c r="AS283" s="15">
        <f t="shared" si="102"/>
        <v>0</v>
      </c>
      <c r="AT283" s="15">
        <f t="shared" si="102"/>
        <v>0</v>
      </c>
      <c r="AU283" s="15">
        <f t="shared" si="102"/>
        <v>0</v>
      </c>
      <c r="AV283" s="15">
        <f t="shared" si="102"/>
        <v>0</v>
      </c>
      <c r="AW283" s="15">
        <f t="shared" si="102"/>
        <v>0</v>
      </c>
      <c r="AX283" s="15">
        <f t="shared" si="102"/>
        <v>0</v>
      </c>
      <c r="AY283" s="15">
        <f t="shared" si="102"/>
        <v>0</v>
      </c>
      <c r="BA283" s="3">
        <f>SUM(D283:O283)</f>
        <v>0</v>
      </c>
      <c r="BB283" s="3">
        <f>SUM(P283:AA283)</f>
        <v>0</v>
      </c>
      <c r="BC283" s="3">
        <f>SUM(AB283:AM283)</f>
        <v>0</v>
      </c>
      <c r="BD283" s="3">
        <f>SUM(AN283:AY283)</f>
        <v>0</v>
      </c>
    </row>
    <row r="284" spans="4:51" ht="12.75"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</row>
    <row r="285" spans="2:56" ht="12.75">
      <c r="B285" t="s">
        <v>109</v>
      </c>
      <c r="C285" s="26"/>
      <c r="D285" s="19">
        <f>D283+D276+D262</f>
        <v>2740</v>
      </c>
      <c r="E285" s="19">
        <f aca="true" t="shared" si="103" ref="E285:AQ285">E283+E276+E262</f>
        <v>2740</v>
      </c>
      <c r="F285" s="19">
        <f t="shared" si="103"/>
        <v>2740</v>
      </c>
      <c r="G285" s="19">
        <f t="shared" si="103"/>
        <v>2740</v>
      </c>
      <c r="H285" s="19">
        <f t="shared" si="103"/>
        <v>2740</v>
      </c>
      <c r="I285" s="19">
        <f t="shared" si="103"/>
        <v>2740</v>
      </c>
      <c r="J285" s="19">
        <f t="shared" si="103"/>
        <v>2740</v>
      </c>
      <c r="K285" s="19">
        <f t="shared" si="103"/>
        <v>2740</v>
      </c>
      <c r="L285" s="19">
        <f t="shared" si="103"/>
        <v>2740</v>
      </c>
      <c r="M285" s="19">
        <f t="shared" si="103"/>
        <v>2740</v>
      </c>
      <c r="N285" s="19">
        <f t="shared" si="103"/>
        <v>2740</v>
      </c>
      <c r="O285" s="19">
        <f t="shared" si="103"/>
        <v>2740</v>
      </c>
      <c r="P285" s="19">
        <f t="shared" si="103"/>
        <v>2740</v>
      </c>
      <c r="Q285" s="19">
        <f t="shared" si="103"/>
        <v>2740</v>
      </c>
      <c r="R285" s="19">
        <f t="shared" si="103"/>
        <v>2740</v>
      </c>
      <c r="S285" s="19">
        <f t="shared" si="103"/>
        <v>2740</v>
      </c>
      <c r="T285" s="19">
        <f t="shared" si="103"/>
        <v>7740</v>
      </c>
      <c r="U285" s="19">
        <f t="shared" si="103"/>
        <v>7740</v>
      </c>
      <c r="V285" s="19">
        <f t="shared" si="103"/>
        <v>7740</v>
      </c>
      <c r="W285" s="19">
        <f t="shared" si="103"/>
        <v>7740</v>
      </c>
      <c r="X285" s="19">
        <f t="shared" si="103"/>
        <v>7740</v>
      </c>
      <c r="Y285" s="19">
        <f t="shared" si="103"/>
        <v>7740</v>
      </c>
      <c r="Z285" s="19">
        <f t="shared" si="103"/>
        <v>7740</v>
      </c>
      <c r="AA285" s="19">
        <f t="shared" si="103"/>
        <v>7740</v>
      </c>
      <c r="AB285" s="19">
        <f t="shared" si="103"/>
        <v>7740</v>
      </c>
      <c r="AC285" s="19">
        <f t="shared" si="103"/>
        <v>7740</v>
      </c>
      <c r="AD285" s="19">
        <f t="shared" si="103"/>
        <v>7740</v>
      </c>
      <c r="AE285" s="19">
        <f t="shared" si="103"/>
        <v>7740</v>
      </c>
      <c r="AF285" s="19">
        <f t="shared" si="103"/>
        <v>12740</v>
      </c>
      <c r="AG285" s="19">
        <f t="shared" si="103"/>
        <v>12740</v>
      </c>
      <c r="AH285" s="19">
        <f t="shared" si="103"/>
        <v>12740</v>
      </c>
      <c r="AI285" s="19">
        <f t="shared" si="103"/>
        <v>12740</v>
      </c>
      <c r="AJ285" s="19">
        <f t="shared" si="103"/>
        <v>12740</v>
      </c>
      <c r="AK285" s="19">
        <f t="shared" si="103"/>
        <v>12740</v>
      </c>
      <c r="AL285" s="19">
        <f t="shared" si="103"/>
        <v>12740</v>
      </c>
      <c r="AM285" s="19">
        <f t="shared" si="103"/>
        <v>12740</v>
      </c>
      <c r="AN285" s="19">
        <f t="shared" si="103"/>
        <v>12740</v>
      </c>
      <c r="AO285" s="19">
        <f t="shared" si="103"/>
        <v>12740</v>
      </c>
      <c r="AP285" s="19">
        <f t="shared" si="103"/>
        <v>12740</v>
      </c>
      <c r="AQ285" s="19">
        <f t="shared" si="103"/>
        <v>12740</v>
      </c>
      <c r="AR285" s="19">
        <f aca="true" t="shared" si="104" ref="AR285:AY285">AR283+AR276+AR262</f>
        <v>12740</v>
      </c>
      <c r="AS285" s="19">
        <f t="shared" si="104"/>
        <v>12740</v>
      </c>
      <c r="AT285" s="19">
        <f t="shared" si="104"/>
        <v>12740</v>
      </c>
      <c r="AU285" s="19">
        <f t="shared" si="104"/>
        <v>12740</v>
      </c>
      <c r="AV285" s="19">
        <f t="shared" si="104"/>
        <v>12740</v>
      </c>
      <c r="AW285" s="19">
        <f t="shared" si="104"/>
        <v>12740</v>
      </c>
      <c r="AX285" s="19">
        <f t="shared" si="104"/>
        <v>12740</v>
      </c>
      <c r="AY285" s="19">
        <f t="shared" si="104"/>
        <v>12740</v>
      </c>
      <c r="BA285" s="3">
        <f>SUM(D285:O285)</f>
        <v>32880</v>
      </c>
      <c r="BB285" s="3">
        <f>SUM(P285:AA285)</f>
        <v>72880</v>
      </c>
      <c r="BC285" s="3">
        <f>SUM(AB285:AM285)</f>
        <v>132880</v>
      </c>
      <c r="BD285" s="3">
        <f>SUM(AN285:AY285)</f>
        <v>152880</v>
      </c>
    </row>
    <row r="286" ht="12.75"/>
    <row r="287" ht="12.75"/>
    <row r="288" ht="20.25">
      <c r="A288" s="67" t="s">
        <v>111</v>
      </c>
    </row>
    <row r="289" spans="4:51" ht="12.75"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</row>
    <row r="290" spans="2:56" ht="12.75">
      <c r="B290" t="s">
        <v>131</v>
      </c>
      <c r="D290" s="19">
        <f>D11</f>
        <v>0</v>
      </c>
      <c r="E290" s="19">
        <f aca="true" t="shared" si="105" ref="E290:AQ290">E11</f>
        <v>0</v>
      </c>
      <c r="F290" s="19">
        <f t="shared" si="105"/>
        <v>0</v>
      </c>
      <c r="G290" s="19">
        <f t="shared" si="105"/>
        <v>100</v>
      </c>
      <c r="H290" s="19">
        <f t="shared" si="105"/>
        <v>600</v>
      </c>
      <c r="I290" s="19">
        <f t="shared" si="105"/>
        <v>1600</v>
      </c>
      <c r="J290" s="19">
        <f t="shared" si="105"/>
        <v>6600</v>
      </c>
      <c r="K290" s="19">
        <f t="shared" si="105"/>
        <v>16600</v>
      </c>
      <c r="L290" s="19">
        <f t="shared" si="105"/>
        <v>31600</v>
      </c>
      <c r="M290" s="19">
        <f t="shared" si="105"/>
        <v>61600</v>
      </c>
      <c r="N290" s="19">
        <f t="shared" si="105"/>
        <v>109600</v>
      </c>
      <c r="O290" s="19">
        <f t="shared" si="105"/>
        <v>181600</v>
      </c>
      <c r="P290" s="19">
        <f t="shared" si="105"/>
        <v>289600</v>
      </c>
      <c r="Q290" s="19">
        <f t="shared" si="105"/>
        <v>424600</v>
      </c>
      <c r="R290" s="19">
        <f t="shared" si="105"/>
        <v>566350</v>
      </c>
      <c r="S290" s="19">
        <f t="shared" si="105"/>
        <v>715187.5</v>
      </c>
      <c r="T290" s="19">
        <f t="shared" si="105"/>
        <v>871466.875</v>
      </c>
      <c r="U290" s="19">
        <f t="shared" si="105"/>
        <v>1035560.21875</v>
      </c>
      <c r="V290" s="19">
        <f t="shared" si="105"/>
        <v>1207858.2296875</v>
      </c>
      <c r="W290" s="19">
        <f t="shared" si="105"/>
        <v>1388771.141171875</v>
      </c>
      <c r="X290" s="19">
        <f t="shared" si="105"/>
        <v>1578729.6982304687</v>
      </c>
      <c r="Y290" s="19">
        <f t="shared" si="105"/>
        <v>1778186.1831419922</v>
      </c>
      <c r="Z290" s="19">
        <f t="shared" si="105"/>
        <v>1987615.4922990918</v>
      </c>
      <c r="AA290" s="19">
        <f t="shared" si="105"/>
        <v>2207516.2669140464</v>
      </c>
      <c r="AB290" s="19">
        <f t="shared" si="105"/>
        <v>2436213.0725135994</v>
      </c>
      <c r="AC290" s="19">
        <f t="shared" si="105"/>
        <v>2674057.7503371346</v>
      </c>
      <c r="AD290" s="19">
        <f t="shared" si="105"/>
        <v>2921416.215273611</v>
      </c>
      <c r="AE290" s="19">
        <f t="shared" si="105"/>
        <v>3178669.0188075462</v>
      </c>
      <c r="AF290" s="19">
        <f t="shared" si="105"/>
        <v>3446211.934482839</v>
      </c>
      <c r="AG290" s="19">
        <f t="shared" si="105"/>
        <v>3724456.5667851437</v>
      </c>
      <c r="AH290" s="19">
        <f t="shared" si="105"/>
        <v>4011048.5380565175</v>
      </c>
      <c r="AI290" s="19">
        <f t="shared" si="105"/>
        <v>4306238.268466032</v>
      </c>
      <c r="AJ290" s="19">
        <f t="shared" si="105"/>
        <v>4610283.690787832</v>
      </c>
      <c r="AK290" s="19">
        <f t="shared" si="105"/>
        <v>4923450.475779287</v>
      </c>
      <c r="AL290" s="19">
        <f t="shared" si="105"/>
        <v>5246012.264320484</v>
      </c>
      <c r="AM290" s="19">
        <f t="shared" si="105"/>
        <v>5578250.906517918</v>
      </c>
      <c r="AN290" s="19">
        <f t="shared" si="105"/>
        <v>5917134.321559301</v>
      </c>
      <c r="AO290" s="19">
        <f t="shared" si="105"/>
        <v>6262795.404901511</v>
      </c>
      <c r="AP290" s="19">
        <f t="shared" si="105"/>
        <v>6615369.709910566</v>
      </c>
      <c r="AQ290" s="19">
        <f t="shared" si="105"/>
        <v>6974995.501019802</v>
      </c>
      <c r="AR290" s="19">
        <f aca="true" t="shared" si="106" ref="AR290:AY290">AR11</f>
        <v>7341813.807951222</v>
      </c>
      <c r="AS290" s="19">
        <f t="shared" si="106"/>
        <v>7715968.481021271</v>
      </c>
      <c r="AT290" s="19">
        <f t="shared" si="106"/>
        <v>8097606.247552721</v>
      </c>
      <c r="AU290" s="19">
        <f t="shared" si="106"/>
        <v>8486876.7694148</v>
      </c>
      <c r="AV290" s="19">
        <f t="shared" si="106"/>
        <v>8883932.701714119</v>
      </c>
      <c r="AW290" s="19">
        <f t="shared" si="106"/>
        <v>9288929.752659425</v>
      </c>
      <c r="AX290" s="19">
        <f t="shared" si="106"/>
        <v>9702026.744623639</v>
      </c>
      <c r="AY290" s="19">
        <f t="shared" si="106"/>
        <v>10123385.676427135</v>
      </c>
      <c r="BA290" s="3">
        <f>G290</f>
        <v>100</v>
      </c>
      <c r="BB290" s="3">
        <f>S290</f>
        <v>715187.5</v>
      </c>
      <c r="BC290" s="3">
        <f>AE290</f>
        <v>3178669.0188075462</v>
      </c>
      <c r="BD290" s="3">
        <f>AQ290</f>
        <v>6974995.501019802</v>
      </c>
    </row>
    <row r="291" spans="2:56" ht="12.75">
      <c r="B291" t="s">
        <v>132</v>
      </c>
      <c r="D291" s="19">
        <f>D63</f>
        <v>0</v>
      </c>
      <c r="E291" s="19">
        <f aca="true" t="shared" si="107" ref="E291:AQ291">E63</f>
        <v>0</v>
      </c>
      <c r="F291" s="19">
        <f t="shared" si="107"/>
        <v>0</v>
      </c>
      <c r="G291" s="19">
        <f t="shared" si="107"/>
        <v>100</v>
      </c>
      <c r="H291" s="19">
        <f t="shared" si="107"/>
        <v>545</v>
      </c>
      <c r="I291" s="19">
        <f t="shared" si="107"/>
        <v>1260</v>
      </c>
      <c r="J291" s="19">
        <f t="shared" si="107"/>
        <v>5655</v>
      </c>
      <c r="K291" s="19">
        <f t="shared" si="107"/>
        <v>12775</v>
      </c>
      <c r="L291" s="19">
        <f t="shared" si="107"/>
        <v>21698</v>
      </c>
      <c r="M291" s="19">
        <f t="shared" si="107"/>
        <v>42137</v>
      </c>
      <c r="N291" s="19">
        <f t="shared" si="107"/>
        <v>71361</v>
      </c>
      <c r="O291" s="19">
        <f t="shared" si="107"/>
        <v>112595.7</v>
      </c>
      <c r="P291" s="19">
        <f t="shared" si="107"/>
        <v>173683.90000000002</v>
      </c>
      <c r="Q291" s="19">
        <f t="shared" si="107"/>
        <v>237729.10000000003</v>
      </c>
      <c r="R291" s="19">
        <f t="shared" si="107"/>
        <v>287559.30000000005</v>
      </c>
      <c r="S291" s="19">
        <f t="shared" si="107"/>
        <v>334474.50000000006</v>
      </c>
      <c r="T291" s="19">
        <f t="shared" si="107"/>
        <v>380253.45000000007</v>
      </c>
      <c r="U291" s="19">
        <f t="shared" si="107"/>
        <v>426127.0875000001</v>
      </c>
      <c r="V291" s="19">
        <f t="shared" si="107"/>
        <v>473187.84687500005</v>
      </c>
      <c r="W291" s="19">
        <f t="shared" si="107"/>
        <v>521863.07421875</v>
      </c>
      <c r="X291" s="19">
        <f t="shared" si="107"/>
        <v>572461.2429296875</v>
      </c>
      <c r="Y291" s="19">
        <f t="shared" si="107"/>
        <v>625237.6000761719</v>
      </c>
      <c r="Z291" s="19">
        <f t="shared" si="107"/>
        <v>680310.5550799805</v>
      </c>
      <c r="AA291" s="19">
        <f t="shared" si="107"/>
        <v>737803.9378339795</v>
      </c>
      <c r="AB291" s="19">
        <f t="shared" si="107"/>
        <v>795668.2619795289</v>
      </c>
      <c r="AC291" s="19">
        <f t="shared" si="107"/>
        <v>855076.5685367425</v>
      </c>
      <c r="AD291" s="19">
        <f t="shared" si="107"/>
        <v>916326.0568489938</v>
      </c>
      <c r="AE291" s="19">
        <f t="shared" si="107"/>
        <v>979647.5078484295</v>
      </c>
      <c r="AF291" s="19">
        <f t="shared" si="107"/>
        <v>1045264.5983875791</v>
      </c>
      <c r="AG291" s="19">
        <f t="shared" si="107"/>
        <v>1113306.0940779408</v>
      </c>
      <c r="AH291" s="19">
        <f t="shared" si="107"/>
        <v>1181103.321756484</v>
      </c>
      <c r="AI291" s="19">
        <f t="shared" si="107"/>
        <v>1250111.019592349</v>
      </c>
      <c r="AJ291" s="19">
        <f t="shared" si="107"/>
        <v>1320618.9093845792</v>
      </c>
      <c r="AK291" s="19">
        <f t="shared" si="107"/>
        <v>1392796.4810895617</v>
      </c>
      <c r="AL291" s="19">
        <f t="shared" si="107"/>
        <v>1466823.2543676198</v>
      </c>
      <c r="AM291" s="19">
        <f t="shared" si="107"/>
        <v>1542805.6141665187</v>
      </c>
      <c r="AN291" s="19">
        <f t="shared" si="107"/>
        <v>1617504.9626984384</v>
      </c>
      <c r="AO291" s="19">
        <f t="shared" si="107"/>
        <v>1692666.31069251</v>
      </c>
      <c r="AP291" s="19">
        <f t="shared" si="107"/>
        <v>1768607.6565147953</v>
      </c>
      <c r="AQ291" s="19">
        <f t="shared" si="107"/>
        <v>1845492.5221685618</v>
      </c>
      <c r="AR291" s="19">
        <f aca="true" t="shared" si="108" ref="AR291:AY291">AR63</f>
        <v>1923478.994418853</v>
      </c>
      <c r="AS291" s="19">
        <f t="shared" si="108"/>
        <v>2002629.8585431292</v>
      </c>
      <c r="AT291" s="19">
        <f t="shared" si="108"/>
        <v>2082972.3783924168</v>
      </c>
      <c r="AU291" s="19">
        <f t="shared" si="108"/>
        <v>2164513.996518555</v>
      </c>
      <c r="AV291" s="19">
        <f t="shared" si="108"/>
        <v>2247247.156603709</v>
      </c>
      <c r="AW291" s="19">
        <f t="shared" si="108"/>
        <v>2331174.1643797043</v>
      </c>
      <c r="AX291" s="19">
        <f t="shared" si="108"/>
        <v>2416285.816139783</v>
      </c>
      <c r="AY291" s="19">
        <f t="shared" si="108"/>
        <v>2502582.403433235</v>
      </c>
      <c r="BA291" s="3">
        <f>G291</f>
        <v>100</v>
      </c>
      <c r="BB291" s="3">
        <f>S291</f>
        <v>334474.50000000006</v>
      </c>
      <c r="BC291" s="3">
        <f>AE291</f>
        <v>979647.5078484295</v>
      </c>
      <c r="BD291" s="3">
        <f>AQ291</f>
        <v>1845492.5221685618</v>
      </c>
    </row>
    <row r="292" spans="2:56" ht="12.75">
      <c r="B292" t="s">
        <v>133</v>
      </c>
      <c r="D292" s="19">
        <f>D114</f>
        <v>0</v>
      </c>
      <c r="E292" s="19">
        <f aca="true" t="shared" si="109" ref="E292:AQ292">E114</f>
        <v>0</v>
      </c>
      <c r="F292" s="19">
        <f t="shared" si="109"/>
        <v>0</v>
      </c>
      <c r="G292" s="19">
        <f t="shared" si="109"/>
        <v>0</v>
      </c>
      <c r="H292" s="19">
        <f t="shared" si="109"/>
        <v>0.22499999999999998</v>
      </c>
      <c r="I292" s="19">
        <f t="shared" si="109"/>
        <v>1.4749999999999999</v>
      </c>
      <c r="J292" s="19">
        <f t="shared" si="109"/>
        <v>4.6</v>
      </c>
      <c r="K292" s="19">
        <f t="shared" si="109"/>
        <v>18.5</v>
      </c>
      <c r="L292" s="19">
        <f t="shared" si="109"/>
        <v>50.67</v>
      </c>
      <c r="M292" s="19">
        <f t="shared" si="109"/>
        <v>111.94999999999999</v>
      </c>
      <c r="N292" s="19">
        <f t="shared" si="109"/>
        <v>233.45999999999998</v>
      </c>
      <c r="O292" s="19">
        <f t="shared" si="109"/>
        <v>442.749</v>
      </c>
      <c r="P292" s="19">
        <f t="shared" si="109"/>
        <v>790.977</v>
      </c>
      <c r="Q292" s="19">
        <f t="shared" si="109"/>
        <v>1343.459</v>
      </c>
      <c r="R292" s="19">
        <f t="shared" si="109"/>
        <v>2140.545</v>
      </c>
      <c r="S292" s="19">
        <f t="shared" si="109"/>
        <v>3196.6725</v>
      </c>
      <c r="T292" s="19">
        <f t="shared" si="109"/>
        <v>4523.238375000001</v>
      </c>
      <c r="U292" s="19">
        <f t="shared" si="109"/>
        <v>6120.78684375</v>
      </c>
      <c r="V292" s="19">
        <f t="shared" si="109"/>
        <v>8009.2148359375005</v>
      </c>
      <c r="W292" s="19">
        <f t="shared" si="109"/>
        <v>10202.429727734378</v>
      </c>
      <c r="X292" s="19">
        <f t="shared" si="109"/>
        <v>12716.908464121094</v>
      </c>
      <c r="Y292" s="19">
        <f t="shared" si="109"/>
        <v>15570.187837327148</v>
      </c>
      <c r="Z292" s="19">
        <f t="shared" si="109"/>
        <v>18773.319479193506</v>
      </c>
      <c r="AA292" s="19">
        <f t="shared" si="109"/>
        <v>22337.486803153177</v>
      </c>
      <c r="AB292" s="19">
        <f t="shared" si="109"/>
        <v>26277.20309331084</v>
      </c>
      <c r="AC292" s="19">
        <f t="shared" si="109"/>
        <v>30597.575030547556</v>
      </c>
      <c r="AD292" s="19">
        <f t="shared" si="109"/>
        <v>35306.66072683742</v>
      </c>
      <c r="AE292" s="19">
        <f t="shared" si="109"/>
        <v>40414.49757325536</v>
      </c>
      <c r="AF292" s="19">
        <f t="shared" si="109"/>
        <v>45914.013306301145</v>
      </c>
      <c r="AG292" s="19">
        <f t="shared" si="109"/>
        <v>51788.14937490997</v>
      </c>
      <c r="AH292" s="19">
        <f t="shared" si="109"/>
        <v>58009.542779873314</v>
      </c>
      <c r="AI292" s="19">
        <f t="shared" si="109"/>
        <v>64524.00814870529</v>
      </c>
      <c r="AJ292" s="19">
        <f t="shared" si="109"/>
        <v>71297.00669488462</v>
      </c>
      <c r="AK292" s="19">
        <f t="shared" si="109"/>
        <v>78328.81523719706</v>
      </c>
      <c r="AL292" s="19">
        <f t="shared" si="109"/>
        <v>85622.26090669469</v>
      </c>
      <c r="AM292" s="19">
        <f t="shared" si="109"/>
        <v>93179.52741899244</v>
      </c>
      <c r="AN292" s="19">
        <f t="shared" si="109"/>
        <v>101002.42225648118</v>
      </c>
      <c r="AO292" s="19">
        <f t="shared" si="109"/>
        <v>109085.11299498999</v>
      </c>
      <c r="AP292" s="19">
        <f t="shared" si="109"/>
        <v>117423.60774503974</v>
      </c>
      <c r="AQ292" s="19">
        <f t="shared" si="109"/>
        <v>126008.92871998053</v>
      </c>
      <c r="AR292" s="19">
        <f aca="true" t="shared" si="110" ref="AR292:AY292">AR114</f>
        <v>134832.56548012357</v>
      </c>
      <c r="AS292" s="19">
        <f t="shared" si="110"/>
        <v>143884.24044840163</v>
      </c>
      <c r="AT292" s="19">
        <f t="shared" si="110"/>
        <v>153151.84409605173</v>
      </c>
      <c r="AU292" s="19">
        <f t="shared" si="110"/>
        <v>162623.7148747647</v>
      </c>
      <c r="AV292" s="19">
        <f t="shared" si="110"/>
        <v>172288.05013224625</v>
      </c>
      <c r="AW292" s="19">
        <f t="shared" si="110"/>
        <v>182134.63637915556</v>
      </c>
      <c r="AX292" s="19">
        <f t="shared" si="110"/>
        <v>192150.9427322724</v>
      </c>
      <c r="AY292" s="19">
        <f t="shared" si="110"/>
        <v>202325.67748670193</v>
      </c>
      <c r="BA292" s="3">
        <f>G292</f>
        <v>0</v>
      </c>
      <c r="BB292" s="3">
        <f>S292</f>
        <v>3196.6725</v>
      </c>
      <c r="BC292" s="3">
        <f>AE292</f>
        <v>40414.49757325536</v>
      </c>
      <c r="BD292" s="3">
        <f>AQ292</f>
        <v>126008.92871998053</v>
      </c>
    </row>
    <row r="293" spans="3:56" ht="12.75">
      <c r="C293" s="85" t="s">
        <v>134</v>
      </c>
      <c r="D293" s="108" t="str">
        <f>IF(ISNUMBER(D292/D291),D292/D291,"NM")</f>
        <v>NM</v>
      </c>
      <c r="E293" s="108" t="str">
        <f aca="true" t="shared" si="111" ref="E293:AQ293">IF(ISNUMBER(E292/E291),E292/E291,"NM")</f>
        <v>NM</v>
      </c>
      <c r="F293" s="108" t="str">
        <f t="shared" si="111"/>
        <v>NM</v>
      </c>
      <c r="G293" s="108">
        <f t="shared" si="111"/>
        <v>0</v>
      </c>
      <c r="H293" s="108">
        <f t="shared" si="111"/>
        <v>0.00041284403669724766</v>
      </c>
      <c r="I293" s="108">
        <f t="shared" si="111"/>
        <v>0.0011706349206349206</v>
      </c>
      <c r="J293" s="108">
        <f t="shared" si="111"/>
        <v>0.0008134394341290892</v>
      </c>
      <c r="K293" s="108">
        <f t="shared" si="111"/>
        <v>0.0014481409001956948</v>
      </c>
      <c r="L293" s="108">
        <f t="shared" si="111"/>
        <v>0.0023352382708083695</v>
      </c>
      <c r="M293" s="108">
        <f t="shared" si="111"/>
        <v>0.0026568099295156272</v>
      </c>
      <c r="N293" s="108">
        <f t="shared" si="111"/>
        <v>0.003271534871988901</v>
      </c>
      <c r="O293" s="108">
        <f t="shared" si="111"/>
        <v>0.003932201673776174</v>
      </c>
      <c r="P293" s="108">
        <f t="shared" si="111"/>
        <v>0.004554118142211223</v>
      </c>
      <c r="Q293" s="108">
        <f t="shared" si="111"/>
        <v>0.0056512181302162835</v>
      </c>
      <c r="R293" s="108">
        <f t="shared" si="111"/>
        <v>0.007443838540433225</v>
      </c>
      <c r="S293" s="108">
        <f t="shared" si="111"/>
        <v>0.009557298089988921</v>
      </c>
      <c r="T293" s="108">
        <f t="shared" si="111"/>
        <v>0.011895325012830258</v>
      </c>
      <c r="U293" s="108">
        <f t="shared" si="111"/>
        <v>0.014363759130308747</v>
      </c>
      <c r="V293" s="108">
        <f t="shared" si="111"/>
        <v>0.016926078911010705</v>
      </c>
      <c r="W293" s="108">
        <f t="shared" si="111"/>
        <v>0.019550012698269226</v>
      </c>
      <c r="X293" s="108">
        <f t="shared" si="111"/>
        <v>0.022214444420795572</v>
      </c>
      <c r="Y293" s="108">
        <f t="shared" si="111"/>
        <v>0.024902833475514353</v>
      </c>
      <c r="Z293" s="108">
        <f t="shared" si="111"/>
        <v>0.0275952200638522</v>
      </c>
      <c r="AA293" s="108">
        <f t="shared" si="111"/>
        <v>0.03027564052955699</v>
      </c>
      <c r="AB293" s="108">
        <f t="shared" si="111"/>
        <v>0.033025325187580376</v>
      </c>
      <c r="AC293" s="108">
        <f t="shared" si="111"/>
        <v>0.03578343291865421</v>
      </c>
      <c r="AD293" s="108">
        <f t="shared" si="111"/>
        <v>0.038530674166625596</v>
      </c>
      <c r="AE293" s="108">
        <f t="shared" si="111"/>
        <v>0.041254121762649615</v>
      </c>
      <c r="AF293" s="108">
        <f t="shared" si="111"/>
        <v>0.043925732658628175</v>
      </c>
      <c r="AG293" s="108">
        <f t="shared" si="111"/>
        <v>0.04651743994790741</v>
      </c>
      <c r="AH293" s="108">
        <f t="shared" si="111"/>
        <v>0.04911470631849898</v>
      </c>
      <c r="AI293" s="108">
        <f t="shared" si="111"/>
        <v>0.05161462233149984</v>
      </c>
      <c r="AJ293" s="108">
        <f t="shared" si="111"/>
        <v>0.053987570667233364</v>
      </c>
      <c r="AK293" s="108">
        <f t="shared" si="111"/>
        <v>0.05623852178024009</v>
      </c>
      <c r="AL293" s="108">
        <f t="shared" si="111"/>
        <v>0.058372582144266834</v>
      </c>
      <c r="AM293" s="108">
        <f t="shared" si="111"/>
        <v>0.060396155266346695</v>
      </c>
      <c r="AN293" s="108">
        <f t="shared" si="111"/>
        <v>0.06244334613229356</v>
      </c>
      <c r="AO293" s="108">
        <f t="shared" si="111"/>
        <v>0.0644457282016564</v>
      </c>
      <c r="AP293" s="108">
        <f t="shared" si="111"/>
        <v>0.066393248560528</v>
      </c>
      <c r="AQ293" s="108">
        <f t="shared" si="111"/>
        <v>0.06827929520511557</v>
      </c>
      <c r="AR293" s="108">
        <f aca="true" t="shared" si="112" ref="AR293:AY293">IF(ISNUMBER(AR292/AR291),AR292/AR291,"NM")</f>
        <v>0.07009827810511701</v>
      </c>
      <c r="AS293" s="108">
        <f t="shared" si="112"/>
        <v>0.07184764565184021</v>
      </c>
      <c r="AT293" s="108">
        <f t="shared" si="112"/>
        <v>0.07352562409600952</v>
      </c>
      <c r="AU293" s="108">
        <f t="shared" si="112"/>
        <v>0.07513174557260047</v>
      </c>
      <c r="AV293" s="108">
        <f t="shared" si="112"/>
        <v>0.07666626682604294</v>
      </c>
      <c r="AW293" s="108">
        <f t="shared" si="112"/>
        <v>0.07812999953507088</v>
      </c>
      <c r="AX293" s="108">
        <f t="shared" si="112"/>
        <v>0.07952326725952044</v>
      </c>
      <c r="AY293" s="108">
        <f t="shared" si="112"/>
        <v>0.08084675941504904</v>
      </c>
      <c r="BA293" s="86">
        <f>G293</f>
        <v>0</v>
      </c>
      <c r="BB293" s="86">
        <f>S293</f>
        <v>0.009557298089988921</v>
      </c>
      <c r="BC293" s="86">
        <f>AE293</f>
        <v>0.041254121762649615</v>
      </c>
      <c r="BD293" s="86">
        <f>AQ293</f>
        <v>0.06827929520511557</v>
      </c>
    </row>
    <row r="294" spans="4:51" ht="12.75"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</row>
    <row r="295" spans="2:56" ht="12.75">
      <c r="B295" t="s">
        <v>128</v>
      </c>
      <c r="D295" s="19">
        <f>D182</f>
        <v>0</v>
      </c>
      <c r="E295" s="19">
        <f aca="true" t="shared" si="113" ref="E295:AQ295">E182</f>
        <v>0</v>
      </c>
      <c r="F295" s="19">
        <f t="shared" si="113"/>
        <v>0</v>
      </c>
      <c r="G295" s="19">
        <f t="shared" si="113"/>
        <v>0</v>
      </c>
      <c r="H295" s="19">
        <f t="shared" si="113"/>
        <v>0</v>
      </c>
      <c r="I295" s="19">
        <f t="shared" si="113"/>
        <v>0</v>
      </c>
      <c r="J295" s="19">
        <f t="shared" si="113"/>
        <v>0</v>
      </c>
      <c r="K295" s="19">
        <f t="shared" si="113"/>
        <v>0</v>
      </c>
      <c r="L295" s="19">
        <f t="shared" si="113"/>
        <v>0</v>
      </c>
      <c r="M295" s="19">
        <f t="shared" si="113"/>
        <v>0</v>
      </c>
      <c r="N295" s="19">
        <f t="shared" si="113"/>
        <v>0</v>
      </c>
      <c r="O295" s="19">
        <f t="shared" si="113"/>
        <v>0</v>
      </c>
      <c r="P295" s="19">
        <f t="shared" si="113"/>
        <v>0</v>
      </c>
      <c r="Q295" s="19">
        <f t="shared" si="113"/>
        <v>0</v>
      </c>
      <c r="R295" s="19">
        <f t="shared" si="113"/>
        <v>0</v>
      </c>
      <c r="S295" s="19">
        <f t="shared" si="113"/>
        <v>0</v>
      </c>
      <c r="T295" s="19">
        <f t="shared" si="113"/>
        <v>0</v>
      </c>
      <c r="U295" s="19">
        <f t="shared" si="113"/>
        <v>0</v>
      </c>
      <c r="V295" s="19">
        <f t="shared" si="113"/>
        <v>0</v>
      </c>
      <c r="W295" s="19">
        <f t="shared" si="113"/>
        <v>0</v>
      </c>
      <c r="X295" s="19">
        <f t="shared" si="113"/>
        <v>0</v>
      </c>
      <c r="Y295" s="19">
        <f t="shared" si="113"/>
        <v>0</v>
      </c>
      <c r="Z295" s="19">
        <f t="shared" si="113"/>
        <v>0</v>
      </c>
      <c r="AA295" s="19">
        <f t="shared" si="113"/>
        <v>0</v>
      </c>
      <c r="AB295" s="19">
        <f t="shared" si="113"/>
        <v>0</v>
      </c>
      <c r="AC295" s="19">
        <f t="shared" si="113"/>
        <v>0</v>
      </c>
      <c r="AD295" s="19">
        <f t="shared" si="113"/>
        <v>0</v>
      </c>
      <c r="AE295" s="19">
        <f t="shared" si="113"/>
        <v>0</v>
      </c>
      <c r="AF295" s="19">
        <f t="shared" si="113"/>
        <v>0</v>
      </c>
      <c r="AG295" s="19">
        <f t="shared" si="113"/>
        <v>0</v>
      </c>
      <c r="AH295" s="19">
        <f t="shared" si="113"/>
        <v>0</v>
      </c>
      <c r="AI295" s="19">
        <f t="shared" si="113"/>
        <v>0</v>
      </c>
      <c r="AJ295" s="19">
        <f t="shared" si="113"/>
        <v>0</v>
      </c>
      <c r="AK295" s="19">
        <f t="shared" si="113"/>
        <v>0</v>
      </c>
      <c r="AL295" s="19">
        <f t="shared" si="113"/>
        <v>0</v>
      </c>
      <c r="AM295" s="19">
        <f t="shared" si="113"/>
        <v>0</v>
      </c>
      <c r="AN295" s="19">
        <f t="shared" si="113"/>
        <v>0</v>
      </c>
      <c r="AO295" s="19">
        <f t="shared" si="113"/>
        <v>0</v>
      </c>
      <c r="AP295" s="19">
        <f t="shared" si="113"/>
        <v>0</v>
      </c>
      <c r="AQ295" s="19">
        <f t="shared" si="113"/>
        <v>0</v>
      </c>
      <c r="AR295" s="19">
        <f aca="true" t="shared" si="114" ref="AR295:AY295">AR182</f>
        <v>0</v>
      </c>
      <c r="AS295" s="19">
        <f t="shared" si="114"/>
        <v>0</v>
      </c>
      <c r="AT295" s="19">
        <f t="shared" si="114"/>
        <v>0</v>
      </c>
      <c r="AU295" s="19">
        <f t="shared" si="114"/>
        <v>0</v>
      </c>
      <c r="AV295" s="19">
        <f t="shared" si="114"/>
        <v>0</v>
      </c>
      <c r="AW295" s="19">
        <f t="shared" si="114"/>
        <v>0</v>
      </c>
      <c r="AX295" s="19">
        <f t="shared" si="114"/>
        <v>0</v>
      </c>
      <c r="AY295" s="19">
        <f t="shared" si="114"/>
        <v>0</v>
      </c>
      <c r="BA295" s="3">
        <f>SUM(D295:O295)</f>
        <v>0</v>
      </c>
      <c r="BB295" s="3">
        <f>SUM(P295:AA295)</f>
        <v>0</v>
      </c>
      <c r="BC295" s="3">
        <f>SUM(AB295:AM295)</f>
        <v>0</v>
      </c>
      <c r="BD295" s="3">
        <f>SUM(AN295:AY295)</f>
        <v>0</v>
      </c>
    </row>
    <row r="296" spans="4:51" ht="12.75"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</row>
    <row r="297" spans="3:56" ht="12.75">
      <c r="C297" t="s">
        <v>119</v>
      </c>
      <c r="D297" s="19">
        <f>D230</f>
        <v>0</v>
      </c>
      <c r="E297" s="19">
        <f aca="true" t="shared" si="115" ref="E297:AQ297">E230</f>
        <v>0</v>
      </c>
      <c r="F297" s="19">
        <f t="shared" si="115"/>
        <v>0</v>
      </c>
      <c r="G297" s="19">
        <f t="shared" si="115"/>
        <v>0</v>
      </c>
      <c r="H297" s="19">
        <f t="shared" si="115"/>
        <v>0</v>
      </c>
      <c r="I297" s="19">
        <f t="shared" si="115"/>
        <v>0</v>
      </c>
      <c r="J297" s="19">
        <f t="shared" si="115"/>
        <v>0</v>
      </c>
      <c r="K297" s="19">
        <f t="shared" si="115"/>
        <v>0</v>
      </c>
      <c r="L297" s="19">
        <f t="shared" si="115"/>
        <v>0</v>
      </c>
      <c r="M297" s="19">
        <f t="shared" si="115"/>
        <v>0</v>
      </c>
      <c r="N297" s="19">
        <f t="shared" si="115"/>
        <v>0</v>
      </c>
      <c r="O297" s="19">
        <f t="shared" si="115"/>
        <v>0</v>
      </c>
      <c r="P297" s="19">
        <f t="shared" si="115"/>
        <v>0</v>
      </c>
      <c r="Q297" s="19">
        <f t="shared" si="115"/>
        <v>0</v>
      </c>
      <c r="R297" s="19">
        <f t="shared" si="115"/>
        <v>0</v>
      </c>
      <c r="S297" s="19">
        <f t="shared" si="115"/>
        <v>0</v>
      </c>
      <c r="T297" s="19">
        <f t="shared" si="115"/>
        <v>0</v>
      </c>
      <c r="U297" s="19">
        <f t="shared" si="115"/>
        <v>0</v>
      </c>
      <c r="V297" s="19">
        <f t="shared" si="115"/>
        <v>0</v>
      </c>
      <c r="W297" s="19">
        <f t="shared" si="115"/>
        <v>0</v>
      </c>
      <c r="X297" s="19">
        <f t="shared" si="115"/>
        <v>0</v>
      </c>
      <c r="Y297" s="19">
        <f t="shared" si="115"/>
        <v>0</v>
      </c>
      <c r="Z297" s="19">
        <f t="shared" si="115"/>
        <v>0</v>
      </c>
      <c r="AA297" s="19">
        <f t="shared" si="115"/>
        <v>0</v>
      </c>
      <c r="AB297" s="19">
        <f t="shared" si="115"/>
        <v>0</v>
      </c>
      <c r="AC297" s="19">
        <f t="shared" si="115"/>
        <v>0</v>
      </c>
      <c r="AD297" s="19">
        <f t="shared" si="115"/>
        <v>0</v>
      </c>
      <c r="AE297" s="19">
        <f t="shared" si="115"/>
        <v>0</v>
      </c>
      <c r="AF297" s="19">
        <f t="shared" si="115"/>
        <v>0</v>
      </c>
      <c r="AG297" s="19">
        <f t="shared" si="115"/>
        <v>0</v>
      </c>
      <c r="AH297" s="19">
        <f t="shared" si="115"/>
        <v>0</v>
      </c>
      <c r="AI297" s="19">
        <f t="shared" si="115"/>
        <v>0</v>
      </c>
      <c r="AJ297" s="19">
        <f t="shared" si="115"/>
        <v>0</v>
      </c>
      <c r="AK297" s="19">
        <f t="shared" si="115"/>
        <v>0</v>
      </c>
      <c r="AL297" s="19">
        <f t="shared" si="115"/>
        <v>0</v>
      </c>
      <c r="AM297" s="19">
        <f t="shared" si="115"/>
        <v>0</v>
      </c>
      <c r="AN297" s="19">
        <f t="shared" si="115"/>
        <v>0</v>
      </c>
      <c r="AO297" s="19">
        <f t="shared" si="115"/>
        <v>0</v>
      </c>
      <c r="AP297" s="19">
        <f t="shared" si="115"/>
        <v>0</v>
      </c>
      <c r="AQ297" s="19">
        <f t="shared" si="115"/>
        <v>0</v>
      </c>
      <c r="AR297" s="19">
        <f aca="true" t="shared" si="116" ref="AR297:AY297">AR230</f>
        <v>0</v>
      </c>
      <c r="AS297" s="19">
        <f t="shared" si="116"/>
        <v>0</v>
      </c>
      <c r="AT297" s="19">
        <f t="shared" si="116"/>
        <v>0</v>
      </c>
      <c r="AU297" s="19">
        <f t="shared" si="116"/>
        <v>0</v>
      </c>
      <c r="AV297" s="19">
        <f t="shared" si="116"/>
        <v>0</v>
      </c>
      <c r="AW297" s="19">
        <f t="shared" si="116"/>
        <v>0</v>
      </c>
      <c r="AX297" s="19">
        <f t="shared" si="116"/>
        <v>0</v>
      </c>
      <c r="AY297" s="19">
        <f t="shared" si="116"/>
        <v>0</v>
      </c>
      <c r="BA297" s="3">
        <f>SUM(D297:O297)</f>
        <v>0</v>
      </c>
      <c r="BB297" s="3">
        <f>SUM(P297:AA297)</f>
        <v>0</v>
      </c>
      <c r="BC297" s="3">
        <f>SUM(AB297:AM297)</f>
        <v>0</v>
      </c>
      <c r="BD297" s="3">
        <f>SUM(AN297:AY297)</f>
        <v>0</v>
      </c>
    </row>
    <row r="298" spans="4:56" ht="12.75"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BA298" s="3"/>
      <c r="BB298" s="3"/>
      <c r="BC298" s="3"/>
      <c r="BD298" s="3"/>
    </row>
    <row r="299" spans="2:56" ht="12.75">
      <c r="B299" t="s">
        <v>120</v>
      </c>
      <c r="D299" s="80">
        <f aca="true" t="shared" si="117" ref="D299:AQ299">D295-D297</f>
        <v>0</v>
      </c>
      <c r="E299" s="80">
        <f t="shared" si="117"/>
        <v>0</v>
      </c>
      <c r="F299" s="80">
        <f t="shared" si="117"/>
        <v>0</v>
      </c>
      <c r="G299" s="80">
        <f t="shared" si="117"/>
        <v>0</v>
      </c>
      <c r="H299" s="80">
        <f t="shared" si="117"/>
        <v>0</v>
      </c>
      <c r="I299" s="80">
        <f t="shared" si="117"/>
        <v>0</v>
      </c>
      <c r="J299" s="80">
        <f t="shared" si="117"/>
        <v>0</v>
      </c>
      <c r="K299" s="80">
        <f t="shared" si="117"/>
        <v>0</v>
      </c>
      <c r="L299" s="80">
        <f t="shared" si="117"/>
        <v>0</v>
      </c>
      <c r="M299" s="80">
        <f t="shared" si="117"/>
        <v>0</v>
      </c>
      <c r="N299" s="80">
        <f t="shared" si="117"/>
        <v>0</v>
      </c>
      <c r="O299" s="80">
        <f t="shared" si="117"/>
        <v>0</v>
      </c>
      <c r="P299" s="80">
        <f t="shared" si="117"/>
        <v>0</v>
      </c>
      <c r="Q299" s="80">
        <f t="shared" si="117"/>
        <v>0</v>
      </c>
      <c r="R299" s="80">
        <f t="shared" si="117"/>
        <v>0</v>
      </c>
      <c r="S299" s="80">
        <f t="shared" si="117"/>
        <v>0</v>
      </c>
      <c r="T299" s="80">
        <f t="shared" si="117"/>
        <v>0</v>
      </c>
      <c r="U299" s="80">
        <f t="shared" si="117"/>
        <v>0</v>
      </c>
      <c r="V299" s="80">
        <f t="shared" si="117"/>
        <v>0</v>
      </c>
      <c r="W299" s="80">
        <f t="shared" si="117"/>
        <v>0</v>
      </c>
      <c r="X299" s="80">
        <f t="shared" si="117"/>
        <v>0</v>
      </c>
      <c r="Y299" s="80">
        <f t="shared" si="117"/>
        <v>0</v>
      </c>
      <c r="Z299" s="80">
        <f t="shared" si="117"/>
        <v>0</v>
      </c>
      <c r="AA299" s="80">
        <f t="shared" si="117"/>
        <v>0</v>
      </c>
      <c r="AB299" s="80">
        <f t="shared" si="117"/>
        <v>0</v>
      </c>
      <c r="AC299" s="80">
        <f t="shared" si="117"/>
        <v>0</v>
      </c>
      <c r="AD299" s="80">
        <f t="shared" si="117"/>
        <v>0</v>
      </c>
      <c r="AE299" s="80">
        <f t="shared" si="117"/>
        <v>0</v>
      </c>
      <c r="AF299" s="80">
        <f t="shared" si="117"/>
        <v>0</v>
      </c>
      <c r="AG299" s="80">
        <f t="shared" si="117"/>
        <v>0</v>
      </c>
      <c r="AH299" s="80">
        <f t="shared" si="117"/>
        <v>0</v>
      </c>
      <c r="AI299" s="80">
        <f t="shared" si="117"/>
        <v>0</v>
      </c>
      <c r="AJ299" s="80">
        <f t="shared" si="117"/>
        <v>0</v>
      </c>
      <c r="AK299" s="80">
        <f t="shared" si="117"/>
        <v>0</v>
      </c>
      <c r="AL299" s="80">
        <f t="shared" si="117"/>
        <v>0</v>
      </c>
      <c r="AM299" s="80">
        <f t="shared" si="117"/>
        <v>0</v>
      </c>
      <c r="AN299" s="80">
        <f t="shared" si="117"/>
        <v>0</v>
      </c>
      <c r="AO299" s="80">
        <f t="shared" si="117"/>
        <v>0</v>
      </c>
      <c r="AP299" s="80">
        <f t="shared" si="117"/>
        <v>0</v>
      </c>
      <c r="AQ299" s="80">
        <f t="shared" si="117"/>
        <v>0</v>
      </c>
      <c r="AR299" s="80">
        <f aca="true" t="shared" si="118" ref="AR299:AY299">AR295-AR297</f>
        <v>0</v>
      </c>
      <c r="AS299" s="80">
        <f t="shared" si="118"/>
        <v>0</v>
      </c>
      <c r="AT299" s="80">
        <f t="shared" si="118"/>
        <v>0</v>
      </c>
      <c r="AU299" s="80">
        <f t="shared" si="118"/>
        <v>0</v>
      </c>
      <c r="AV299" s="80">
        <f t="shared" si="118"/>
        <v>0</v>
      </c>
      <c r="AW299" s="80">
        <f t="shared" si="118"/>
        <v>0</v>
      </c>
      <c r="AX299" s="80">
        <f t="shared" si="118"/>
        <v>0</v>
      </c>
      <c r="AY299" s="80">
        <f t="shared" si="118"/>
        <v>0</v>
      </c>
      <c r="BA299" s="3">
        <f>SUM(D299:O299)</f>
        <v>0</v>
      </c>
      <c r="BB299" s="3">
        <f>SUM(P299:AA299)</f>
        <v>0</v>
      </c>
      <c r="BC299" s="3">
        <f>SUM(AB299:AM299)</f>
        <v>0</v>
      </c>
      <c r="BD299" s="3">
        <f>SUM(AN299:AY299)</f>
        <v>0</v>
      </c>
    </row>
    <row r="300" spans="3:51" ht="12.75">
      <c r="C300" s="85" t="s">
        <v>121</v>
      </c>
      <c r="D300" s="86" t="str">
        <f aca="true" t="shared" si="119" ref="D300:AQ300">IF(ISNUMBER(D299/D295),D299/D295,"NM")</f>
        <v>NM</v>
      </c>
      <c r="E300" s="86" t="str">
        <f t="shared" si="119"/>
        <v>NM</v>
      </c>
      <c r="F300" s="86" t="str">
        <f t="shared" si="119"/>
        <v>NM</v>
      </c>
      <c r="G300" s="86" t="str">
        <f t="shared" si="119"/>
        <v>NM</v>
      </c>
      <c r="H300" s="86" t="str">
        <f t="shared" si="119"/>
        <v>NM</v>
      </c>
      <c r="I300" s="86" t="str">
        <f t="shared" si="119"/>
        <v>NM</v>
      </c>
      <c r="J300" s="86" t="str">
        <f t="shared" si="119"/>
        <v>NM</v>
      </c>
      <c r="K300" s="86" t="str">
        <f t="shared" si="119"/>
        <v>NM</v>
      </c>
      <c r="L300" s="86" t="str">
        <f t="shared" si="119"/>
        <v>NM</v>
      </c>
      <c r="M300" s="86" t="str">
        <f t="shared" si="119"/>
        <v>NM</v>
      </c>
      <c r="N300" s="86" t="str">
        <f t="shared" si="119"/>
        <v>NM</v>
      </c>
      <c r="O300" s="86" t="str">
        <f t="shared" si="119"/>
        <v>NM</v>
      </c>
      <c r="P300" s="86" t="str">
        <f t="shared" si="119"/>
        <v>NM</v>
      </c>
      <c r="Q300" s="86" t="str">
        <f t="shared" si="119"/>
        <v>NM</v>
      </c>
      <c r="R300" s="86" t="str">
        <f t="shared" si="119"/>
        <v>NM</v>
      </c>
      <c r="S300" s="86" t="str">
        <f t="shared" si="119"/>
        <v>NM</v>
      </c>
      <c r="T300" s="86" t="str">
        <f t="shared" si="119"/>
        <v>NM</v>
      </c>
      <c r="U300" s="86" t="str">
        <f t="shared" si="119"/>
        <v>NM</v>
      </c>
      <c r="V300" s="86" t="str">
        <f t="shared" si="119"/>
        <v>NM</v>
      </c>
      <c r="W300" s="86" t="str">
        <f t="shared" si="119"/>
        <v>NM</v>
      </c>
      <c r="X300" s="86" t="str">
        <f t="shared" si="119"/>
        <v>NM</v>
      </c>
      <c r="Y300" s="86" t="str">
        <f t="shared" si="119"/>
        <v>NM</v>
      </c>
      <c r="Z300" s="86" t="str">
        <f t="shared" si="119"/>
        <v>NM</v>
      </c>
      <c r="AA300" s="86" t="str">
        <f t="shared" si="119"/>
        <v>NM</v>
      </c>
      <c r="AB300" s="86" t="str">
        <f t="shared" si="119"/>
        <v>NM</v>
      </c>
      <c r="AC300" s="86" t="str">
        <f t="shared" si="119"/>
        <v>NM</v>
      </c>
      <c r="AD300" s="86" t="str">
        <f t="shared" si="119"/>
        <v>NM</v>
      </c>
      <c r="AE300" s="86" t="str">
        <f t="shared" si="119"/>
        <v>NM</v>
      </c>
      <c r="AF300" s="86" t="str">
        <f t="shared" si="119"/>
        <v>NM</v>
      </c>
      <c r="AG300" s="86" t="str">
        <f t="shared" si="119"/>
        <v>NM</v>
      </c>
      <c r="AH300" s="86" t="str">
        <f t="shared" si="119"/>
        <v>NM</v>
      </c>
      <c r="AI300" s="86" t="str">
        <f t="shared" si="119"/>
        <v>NM</v>
      </c>
      <c r="AJ300" s="86" t="str">
        <f t="shared" si="119"/>
        <v>NM</v>
      </c>
      <c r="AK300" s="86" t="str">
        <f t="shared" si="119"/>
        <v>NM</v>
      </c>
      <c r="AL300" s="86" t="str">
        <f t="shared" si="119"/>
        <v>NM</v>
      </c>
      <c r="AM300" s="86" t="str">
        <f t="shared" si="119"/>
        <v>NM</v>
      </c>
      <c r="AN300" s="86" t="str">
        <f t="shared" si="119"/>
        <v>NM</v>
      </c>
      <c r="AO300" s="86" t="str">
        <f t="shared" si="119"/>
        <v>NM</v>
      </c>
      <c r="AP300" s="86" t="str">
        <f t="shared" si="119"/>
        <v>NM</v>
      </c>
      <c r="AQ300" s="86" t="str">
        <f t="shared" si="119"/>
        <v>NM</v>
      </c>
      <c r="AR300" s="86" t="str">
        <f aca="true" t="shared" si="120" ref="AR300:AY300">IF(ISNUMBER(AR299/AR295),AR299/AR295,"NM")</f>
        <v>NM</v>
      </c>
      <c r="AS300" s="86" t="str">
        <f t="shared" si="120"/>
        <v>NM</v>
      </c>
      <c r="AT300" s="86" t="str">
        <f t="shared" si="120"/>
        <v>NM</v>
      </c>
      <c r="AU300" s="86" t="str">
        <f t="shared" si="120"/>
        <v>NM</v>
      </c>
      <c r="AV300" s="86" t="str">
        <f t="shared" si="120"/>
        <v>NM</v>
      </c>
      <c r="AW300" s="86" t="str">
        <f t="shared" si="120"/>
        <v>NM</v>
      </c>
      <c r="AX300" s="86" t="str">
        <f t="shared" si="120"/>
        <v>NM</v>
      </c>
      <c r="AY300" s="86" t="str">
        <f t="shared" si="120"/>
        <v>NM</v>
      </c>
    </row>
    <row r="301" spans="4:56" ht="12.75"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BA301" s="3"/>
      <c r="BB301" s="3"/>
      <c r="BC301" s="3"/>
      <c r="BD301" s="3"/>
    </row>
    <row r="302" spans="3:56" ht="12.75">
      <c r="C302" t="s">
        <v>23</v>
      </c>
      <c r="D302" s="19">
        <f>D238</f>
        <v>0</v>
      </c>
      <c r="E302" s="19">
        <f aca="true" t="shared" si="121" ref="E302:AQ302">E238</f>
        <v>0</v>
      </c>
      <c r="F302" s="19">
        <f t="shared" si="121"/>
        <v>0</v>
      </c>
      <c r="G302" s="19">
        <f t="shared" si="121"/>
        <v>0</v>
      </c>
      <c r="H302" s="19">
        <f t="shared" si="121"/>
        <v>0</v>
      </c>
      <c r="I302" s="19">
        <f t="shared" si="121"/>
        <v>0</v>
      </c>
      <c r="J302" s="19">
        <f t="shared" si="121"/>
        <v>0</v>
      </c>
      <c r="K302" s="19">
        <f t="shared" si="121"/>
        <v>0</v>
      </c>
      <c r="L302" s="19">
        <f t="shared" si="121"/>
        <v>0</v>
      </c>
      <c r="M302" s="19">
        <f t="shared" si="121"/>
        <v>0</v>
      </c>
      <c r="N302" s="19">
        <f t="shared" si="121"/>
        <v>0</v>
      </c>
      <c r="O302" s="19">
        <f t="shared" si="121"/>
        <v>0</v>
      </c>
      <c r="P302" s="19">
        <f t="shared" si="121"/>
        <v>0</v>
      </c>
      <c r="Q302" s="19">
        <f t="shared" si="121"/>
        <v>0</v>
      </c>
      <c r="R302" s="19">
        <f t="shared" si="121"/>
        <v>0</v>
      </c>
      <c r="S302" s="19">
        <f t="shared" si="121"/>
        <v>0</v>
      </c>
      <c r="T302" s="19">
        <f t="shared" si="121"/>
        <v>0</v>
      </c>
      <c r="U302" s="19">
        <f t="shared" si="121"/>
        <v>0</v>
      </c>
      <c r="V302" s="19">
        <f t="shared" si="121"/>
        <v>0</v>
      </c>
      <c r="W302" s="19">
        <f t="shared" si="121"/>
        <v>0</v>
      </c>
      <c r="X302" s="19">
        <f t="shared" si="121"/>
        <v>0</v>
      </c>
      <c r="Y302" s="19">
        <f t="shared" si="121"/>
        <v>0</v>
      </c>
      <c r="Z302" s="19">
        <f t="shared" si="121"/>
        <v>0</v>
      </c>
      <c r="AA302" s="19">
        <f t="shared" si="121"/>
        <v>0</v>
      </c>
      <c r="AB302" s="19">
        <f t="shared" si="121"/>
        <v>0</v>
      </c>
      <c r="AC302" s="19">
        <f t="shared" si="121"/>
        <v>0</v>
      </c>
      <c r="AD302" s="19">
        <f t="shared" si="121"/>
        <v>0</v>
      </c>
      <c r="AE302" s="19">
        <f t="shared" si="121"/>
        <v>0</v>
      </c>
      <c r="AF302" s="19">
        <f t="shared" si="121"/>
        <v>0</v>
      </c>
      <c r="AG302" s="19">
        <f t="shared" si="121"/>
        <v>0</v>
      </c>
      <c r="AH302" s="19">
        <f t="shared" si="121"/>
        <v>0</v>
      </c>
      <c r="AI302" s="19">
        <f t="shared" si="121"/>
        <v>0</v>
      </c>
      <c r="AJ302" s="19">
        <f t="shared" si="121"/>
        <v>0</v>
      </c>
      <c r="AK302" s="19">
        <f t="shared" si="121"/>
        <v>0</v>
      </c>
      <c r="AL302" s="19">
        <f t="shared" si="121"/>
        <v>0</v>
      </c>
      <c r="AM302" s="19">
        <f t="shared" si="121"/>
        <v>0</v>
      </c>
      <c r="AN302" s="19">
        <f t="shared" si="121"/>
        <v>0</v>
      </c>
      <c r="AO302" s="19">
        <f t="shared" si="121"/>
        <v>0</v>
      </c>
      <c r="AP302" s="19">
        <f t="shared" si="121"/>
        <v>0</v>
      </c>
      <c r="AQ302" s="19">
        <f t="shared" si="121"/>
        <v>0</v>
      </c>
      <c r="AR302" s="19">
        <f aca="true" t="shared" si="122" ref="AR302:AY302">AR238</f>
        <v>0</v>
      </c>
      <c r="AS302" s="19">
        <f t="shared" si="122"/>
        <v>0</v>
      </c>
      <c r="AT302" s="19">
        <f t="shared" si="122"/>
        <v>0</v>
      </c>
      <c r="AU302" s="19">
        <f t="shared" si="122"/>
        <v>0</v>
      </c>
      <c r="AV302" s="19">
        <f t="shared" si="122"/>
        <v>0</v>
      </c>
      <c r="AW302" s="19">
        <f t="shared" si="122"/>
        <v>0</v>
      </c>
      <c r="AX302" s="19">
        <f t="shared" si="122"/>
        <v>0</v>
      </c>
      <c r="AY302" s="19">
        <f t="shared" si="122"/>
        <v>0</v>
      </c>
      <c r="BA302" s="3">
        <f>SUM(D302:O302)</f>
        <v>0</v>
      </c>
      <c r="BB302" s="3">
        <f>SUM(P302:AA302)</f>
        <v>0</v>
      </c>
      <c r="BC302" s="3">
        <f>SUM(AB302:AM302)</f>
        <v>0</v>
      </c>
      <c r="BD302" s="3">
        <f>SUM(AN302:AY302)</f>
        <v>0</v>
      </c>
    </row>
    <row r="303" spans="3:56" ht="12.75">
      <c r="C303" t="s">
        <v>25</v>
      </c>
      <c r="D303" s="19">
        <f>D255</f>
        <v>0</v>
      </c>
      <c r="E303" s="19">
        <f aca="true" t="shared" si="123" ref="E303:AQ303">E255</f>
        <v>0</v>
      </c>
      <c r="F303" s="19">
        <f t="shared" si="123"/>
        <v>0</v>
      </c>
      <c r="G303" s="19">
        <f t="shared" si="123"/>
        <v>0</v>
      </c>
      <c r="H303" s="19">
        <f t="shared" si="123"/>
        <v>0</v>
      </c>
      <c r="I303" s="19">
        <f t="shared" si="123"/>
        <v>0</v>
      </c>
      <c r="J303" s="19">
        <f t="shared" si="123"/>
        <v>0</v>
      </c>
      <c r="K303" s="19">
        <f t="shared" si="123"/>
        <v>0</v>
      </c>
      <c r="L303" s="19">
        <f t="shared" si="123"/>
        <v>0</v>
      </c>
      <c r="M303" s="19">
        <f t="shared" si="123"/>
        <v>0</v>
      </c>
      <c r="N303" s="19">
        <f t="shared" si="123"/>
        <v>0</v>
      </c>
      <c r="O303" s="19">
        <f t="shared" si="123"/>
        <v>0</v>
      </c>
      <c r="P303" s="19">
        <f t="shared" si="123"/>
        <v>0</v>
      </c>
      <c r="Q303" s="19">
        <f t="shared" si="123"/>
        <v>0</v>
      </c>
      <c r="R303" s="19">
        <f t="shared" si="123"/>
        <v>0</v>
      </c>
      <c r="S303" s="19">
        <f t="shared" si="123"/>
        <v>0</v>
      </c>
      <c r="T303" s="19">
        <f t="shared" si="123"/>
        <v>0</v>
      </c>
      <c r="U303" s="19">
        <f t="shared" si="123"/>
        <v>0</v>
      </c>
      <c r="V303" s="19">
        <f t="shared" si="123"/>
        <v>0</v>
      </c>
      <c r="W303" s="19">
        <f t="shared" si="123"/>
        <v>0</v>
      </c>
      <c r="X303" s="19">
        <f t="shared" si="123"/>
        <v>0</v>
      </c>
      <c r="Y303" s="19">
        <f t="shared" si="123"/>
        <v>0</v>
      </c>
      <c r="Z303" s="19">
        <f t="shared" si="123"/>
        <v>0</v>
      </c>
      <c r="AA303" s="19">
        <f t="shared" si="123"/>
        <v>0</v>
      </c>
      <c r="AB303" s="19">
        <f t="shared" si="123"/>
        <v>0</v>
      </c>
      <c r="AC303" s="19">
        <f t="shared" si="123"/>
        <v>0</v>
      </c>
      <c r="AD303" s="19">
        <f t="shared" si="123"/>
        <v>0</v>
      </c>
      <c r="AE303" s="19">
        <f t="shared" si="123"/>
        <v>0</v>
      </c>
      <c r="AF303" s="19">
        <f t="shared" si="123"/>
        <v>0</v>
      </c>
      <c r="AG303" s="19">
        <f t="shared" si="123"/>
        <v>0</v>
      </c>
      <c r="AH303" s="19">
        <f t="shared" si="123"/>
        <v>0</v>
      </c>
      <c r="AI303" s="19">
        <f t="shared" si="123"/>
        <v>0</v>
      </c>
      <c r="AJ303" s="19">
        <f t="shared" si="123"/>
        <v>0</v>
      </c>
      <c r="AK303" s="19">
        <f t="shared" si="123"/>
        <v>0</v>
      </c>
      <c r="AL303" s="19">
        <f t="shared" si="123"/>
        <v>0</v>
      </c>
      <c r="AM303" s="19">
        <f t="shared" si="123"/>
        <v>0</v>
      </c>
      <c r="AN303" s="19">
        <f t="shared" si="123"/>
        <v>0</v>
      </c>
      <c r="AO303" s="19">
        <f t="shared" si="123"/>
        <v>0</v>
      </c>
      <c r="AP303" s="19">
        <f t="shared" si="123"/>
        <v>0</v>
      </c>
      <c r="AQ303" s="19">
        <f t="shared" si="123"/>
        <v>0</v>
      </c>
      <c r="AR303" s="19">
        <f aca="true" t="shared" si="124" ref="AR303:AY303">AR255</f>
        <v>0</v>
      </c>
      <c r="AS303" s="19">
        <f t="shared" si="124"/>
        <v>0</v>
      </c>
      <c r="AT303" s="19">
        <f t="shared" si="124"/>
        <v>0</v>
      </c>
      <c r="AU303" s="19">
        <f t="shared" si="124"/>
        <v>0</v>
      </c>
      <c r="AV303" s="19">
        <f t="shared" si="124"/>
        <v>0</v>
      </c>
      <c r="AW303" s="19">
        <f t="shared" si="124"/>
        <v>0</v>
      </c>
      <c r="AX303" s="19">
        <f t="shared" si="124"/>
        <v>0</v>
      </c>
      <c r="AY303" s="19">
        <f t="shared" si="124"/>
        <v>0</v>
      </c>
      <c r="BA303" s="3">
        <f>SUM(D303:O303)</f>
        <v>0</v>
      </c>
      <c r="BB303" s="3">
        <f>SUM(P303:AA303)</f>
        <v>0</v>
      </c>
      <c r="BC303" s="3">
        <f>SUM(AB303:AM303)</f>
        <v>0</v>
      </c>
      <c r="BD303" s="3">
        <f>SUM(AN303:AY303)</f>
        <v>0</v>
      </c>
    </row>
    <row r="304" spans="3:56" ht="12.75">
      <c r="C304" t="s">
        <v>130</v>
      </c>
      <c r="D304" s="19">
        <f>D285</f>
        <v>2740</v>
      </c>
      <c r="E304" s="19">
        <f aca="true" t="shared" si="125" ref="E304:AQ304">E285</f>
        <v>2740</v>
      </c>
      <c r="F304" s="19">
        <f t="shared" si="125"/>
        <v>2740</v>
      </c>
      <c r="G304" s="19">
        <f t="shared" si="125"/>
        <v>2740</v>
      </c>
      <c r="H304" s="19">
        <f t="shared" si="125"/>
        <v>2740</v>
      </c>
      <c r="I304" s="19">
        <f t="shared" si="125"/>
        <v>2740</v>
      </c>
      <c r="J304" s="19">
        <f t="shared" si="125"/>
        <v>2740</v>
      </c>
      <c r="K304" s="19">
        <f t="shared" si="125"/>
        <v>2740</v>
      </c>
      <c r="L304" s="19">
        <f t="shared" si="125"/>
        <v>2740</v>
      </c>
      <c r="M304" s="19">
        <f t="shared" si="125"/>
        <v>2740</v>
      </c>
      <c r="N304" s="19">
        <f t="shared" si="125"/>
        <v>2740</v>
      </c>
      <c r="O304" s="19">
        <f t="shared" si="125"/>
        <v>2740</v>
      </c>
      <c r="P304" s="19">
        <f t="shared" si="125"/>
        <v>2740</v>
      </c>
      <c r="Q304" s="19">
        <f t="shared" si="125"/>
        <v>2740</v>
      </c>
      <c r="R304" s="19">
        <f t="shared" si="125"/>
        <v>2740</v>
      </c>
      <c r="S304" s="19">
        <f t="shared" si="125"/>
        <v>2740</v>
      </c>
      <c r="T304" s="19">
        <f t="shared" si="125"/>
        <v>7740</v>
      </c>
      <c r="U304" s="19">
        <f t="shared" si="125"/>
        <v>7740</v>
      </c>
      <c r="V304" s="19">
        <f t="shared" si="125"/>
        <v>7740</v>
      </c>
      <c r="W304" s="19">
        <f t="shared" si="125"/>
        <v>7740</v>
      </c>
      <c r="X304" s="19">
        <f t="shared" si="125"/>
        <v>7740</v>
      </c>
      <c r="Y304" s="19">
        <f t="shared" si="125"/>
        <v>7740</v>
      </c>
      <c r="Z304" s="19">
        <f t="shared" si="125"/>
        <v>7740</v>
      </c>
      <c r="AA304" s="19">
        <f t="shared" si="125"/>
        <v>7740</v>
      </c>
      <c r="AB304" s="19">
        <f t="shared" si="125"/>
        <v>7740</v>
      </c>
      <c r="AC304" s="19">
        <f t="shared" si="125"/>
        <v>7740</v>
      </c>
      <c r="AD304" s="19">
        <f t="shared" si="125"/>
        <v>7740</v>
      </c>
      <c r="AE304" s="19">
        <f t="shared" si="125"/>
        <v>7740</v>
      </c>
      <c r="AF304" s="19">
        <f t="shared" si="125"/>
        <v>12740</v>
      </c>
      <c r="AG304" s="19">
        <f t="shared" si="125"/>
        <v>12740</v>
      </c>
      <c r="AH304" s="19">
        <f t="shared" si="125"/>
        <v>12740</v>
      </c>
      <c r="AI304" s="19">
        <f t="shared" si="125"/>
        <v>12740</v>
      </c>
      <c r="AJ304" s="19">
        <f t="shared" si="125"/>
        <v>12740</v>
      </c>
      <c r="AK304" s="19">
        <f t="shared" si="125"/>
        <v>12740</v>
      </c>
      <c r="AL304" s="19">
        <f t="shared" si="125"/>
        <v>12740</v>
      </c>
      <c r="AM304" s="19">
        <f t="shared" si="125"/>
        <v>12740</v>
      </c>
      <c r="AN304" s="19">
        <f t="shared" si="125"/>
        <v>12740</v>
      </c>
      <c r="AO304" s="19">
        <f t="shared" si="125"/>
        <v>12740</v>
      </c>
      <c r="AP304" s="19">
        <f t="shared" si="125"/>
        <v>12740</v>
      </c>
      <c r="AQ304" s="19">
        <f t="shared" si="125"/>
        <v>12740</v>
      </c>
      <c r="AR304" s="19">
        <f aca="true" t="shared" si="126" ref="AR304:AY304">AR285</f>
        <v>12740</v>
      </c>
      <c r="AS304" s="19">
        <f t="shared" si="126"/>
        <v>12740</v>
      </c>
      <c r="AT304" s="19">
        <f t="shared" si="126"/>
        <v>12740</v>
      </c>
      <c r="AU304" s="19">
        <f t="shared" si="126"/>
        <v>12740</v>
      </c>
      <c r="AV304" s="19">
        <f t="shared" si="126"/>
        <v>12740</v>
      </c>
      <c r="AW304" s="19">
        <f t="shared" si="126"/>
        <v>12740</v>
      </c>
      <c r="AX304" s="19">
        <f t="shared" si="126"/>
        <v>12740</v>
      </c>
      <c r="AY304" s="19">
        <f t="shared" si="126"/>
        <v>12740</v>
      </c>
      <c r="BA304" s="3">
        <f>SUM(D304:O304)</f>
        <v>32880</v>
      </c>
      <c r="BB304" s="3">
        <f>SUM(P304:AA304)</f>
        <v>72880</v>
      </c>
      <c r="BC304" s="3">
        <f>SUM(AB304:AM304)</f>
        <v>132880</v>
      </c>
      <c r="BD304" s="3">
        <f>SUM(AN304:AY304)</f>
        <v>152880</v>
      </c>
    </row>
    <row r="305" spans="2:56" ht="12.75">
      <c r="B305" s="33" t="s">
        <v>123</v>
      </c>
      <c r="C305" s="33"/>
      <c r="D305" s="15">
        <f>SUM(D302:D304)</f>
        <v>2740</v>
      </c>
      <c r="E305" s="15">
        <f aca="true" t="shared" si="127" ref="E305:AQ305">SUM(E302:E304)</f>
        <v>2740</v>
      </c>
      <c r="F305" s="15">
        <f t="shared" si="127"/>
        <v>2740</v>
      </c>
      <c r="G305" s="15">
        <f t="shared" si="127"/>
        <v>2740</v>
      </c>
      <c r="H305" s="15">
        <f t="shared" si="127"/>
        <v>2740</v>
      </c>
      <c r="I305" s="15">
        <f t="shared" si="127"/>
        <v>2740</v>
      </c>
      <c r="J305" s="15">
        <f t="shared" si="127"/>
        <v>2740</v>
      </c>
      <c r="K305" s="15">
        <f t="shared" si="127"/>
        <v>2740</v>
      </c>
      <c r="L305" s="15">
        <f t="shared" si="127"/>
        <v>2740</v>
      </c>
      <c r="M305" s="15">
        <f t="shared" si="127"/>
        <v>2740</v>
      </c>
      <c r="N305" s="15">
        <f t="shared" si="127"/>
        <v>2740</v>
      </c>
      <c r="O305" s="15">
        <f t="shared" si="127"/>
        <v>2740</v>
      </c>
      <c r="P305" s="15">
        <f t="shared" si="127"/>
        <v>2740</v>
      </c>
      <c r="Q305" s="15">
        <f t="shared" si="127"/>
        <v>2740</v>
      </c>
      <c r="R305" s="15">
        <f t="shared" si="127"/>
        <v>2740</v>
      </c>
      <c r="S305" s="15">
        <f t="shared" si="127"/>
        <v>2740</v>
      </c>
      <c r="T305" s="15">
        <f t="shared" si="127"/>
        <v>7740</v>
      </c>
      <c r="U305" s="15">
        <f t="shared" si="127"/>
        <v>7740</v>
      </c>
      <c r="V305" s="15">
        <f t="shared" si="127"/>
        <v>7740</v>
      </c>
      <c r="W305" s="15">
        <f t="shared" si="127"/>
        <v>7740</v>
      </c>
      <c r="X305" s="15">
        <f t="shared" si="127"/>
        <v>7740</v>
      </c>
      <c r="Y305" s="15">
        <f t="shared" si="127"/>
        <v>7740</v>
      </c>
      <c r="Z305" s="15">
        <f t="shared" si="127"/>
        <v>7740</v>
      </c>
      <c r="AA305" s="15">
        <f t="shared" si="127"/>
        <v>7740</v>
      </c>
      <c r="AB305" s="15">
        <f t="shared" si="127"/>
        <v>7740</v>
      </c>
      <c r="AC305" s="15">
        <f t="shared" si="127"/>
        <v>7740</v>
      </c>
      <c r="AD305" s="15">
        <f t="shared" si="127"/>
        <v>7740</v>
      </c>
      <c r="AE305" s="15">
        <f t="shared" si="127"/>
        <v>7740</v>
      </c>
      <c r="AF305" s="15">
        <f t="shared" si="127"/>
        <v>12740</v>
      </c>
      <c r="AG305" s="15">
        <f t="shared" si="127"/>
        <v>12740</v>
      </c>
      <c r="AH305" s="15">
        <f t="shared" si="127"/>
        <v>12740</v>
      </c>
      <c r="AI305" s="15">
        <f t="shared" si="127"/>
        <v>12740</v>
      </c>
      <c r="AJ305" s="15">
        <f t="shared" si="127"/>
        <v>12740</v>
      </c>
      <c r="AK305" s="15">
        <f t="shared" si="127"/>
        <v>12740</v>
      </c>
      <c r="AL305" s="15">
        <f t="shared" si="127"/>
        <v>12740</v>
      </c>
      <c r="AM305" s="15">
        <f t="shared" si="127"/>
        <v>12740</v>
      </c>
      <c r="AN305" s="15">
        <f t="shared" si="127"/>
        <v>12740</v>
      </c>
      <c r="AO305" s="15">
        <f t="shared" si="127"/>
        <v>12740</v>
      </c>
      <c r="AP305" s="15">
        <f t="shared" si="127"/>
        <v>12740</v>
      </c>
      <c r="AQ305" s="15">
        <f t="shared" si="127"/>
        <v>12740</v>
      </c>
      <c r="AR305" s="15">
        <f aca="true" t="shared" si="128" ref="AR305:AY305">SUM(AR302:AR304)</f>
        <v>12740</v>
      </c>
      <c r="AS305" s="15">
        <f t="shared" si="128"/>
        <v>12740</v>
      </c>
      <c r="AT305" s="15">
        <f t="shared" si="128"/>
        <v>12740</v>
      </c>
      <c r="AU305" s="15">
        <f t="shared" si="128"/>
        <v>12740</v>
      </c>
      <c r="AV305" s="15">
        <f t="shared" si="128"/>
        <v>12740</v>
      </c>
      <c r="AW305" s="15">
        <f t="shared" si="128"/>
        <v>12740</v>
      </c>
      <c r="AX305" s="15">
        <f t="shared" si="128"/>
        <v>12740</v>
      </c>
      <c r="AY305" s="15">
        <f t="shared" si="128"/>
        <v>12740</v>
      </c>
      <c r="BA305" s="3">
        <f>SUM(D305:O305)</f>
        <v>32880</v>
      </c>
      <c r="BB305" s="3">
        <f>SUM(P305:AA305)</f>
        <v>72880</v>
      </c>
      <c r="BC305" s="3">
        <f>SUM(AB305:AM305)</f>
        <v>132880</v>
      </c>
      <c r="BD305" s="3">
        <f>SUM(AN305:AY305)</f>
        <v>152880</v>
      </c>
    </row>
    <row r="306" spans="4:51" ht="12.75"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</row>
    <row r="307" spans="2:56" ht="12.75">
      <c r="B307" t="s">
        <v>102</v>
      </c>
      <c r="D307" s="19">
        <f>D297+D305</f>
        <v>2740</v>
      </c>
      <c r="E307" s="19">
        <f aca="true" t="shared" si="129" ref="E307:AQ307">E297+E305</f>
        <v>2740</v>
      </c>
      <c r="F307" s="19">
        <f t="shared" si="129"/>
        <v>2740</v>
      </c>
      <c r="G307" s="19">
        <f t="shared" si="129"/>
        <v>2740</v>
      </c>
      <c r="H307" s="19">
        <f t="shared" si="129"/>
        <v>2740</v>
      </c>
      <c r="I307" s="19">
        <f t="shared" si="129"/>
        <v>2740</v>
      </c>
      <c r="J307" s="19">
        <f t="shared" si="129"/>
        <v>2740</v>
      </c>
      <c r="K307" s="19">
        <f t="shared" si="129"/>
        <v>2740</v>
      </c>
      <c r="L307" s="19">
        <f t="shared" si="129"/>
        <v>2740</v>
      </c>
      <c r="M307" s="19">
        <f t="shared" si="129"/>
        <v>2740</v>
      </c>
      <c r="N307" s="19">
        <f t="shared" si="129"/>
        <v>2740</v>
      </c>
      <c r="O307" s="19">
        <f t="shared" si="129"/>
        <v>2740</v>
      </c>
      <c r="P307" s="19">
        <f t="shared" si="129"/>
        <v>2740</v>
      </c>
      <c r="Q307" s="19">
        <f t="shared" si="129"/>
        <v>2740</v>
      </c>
      <c r="R307" s="19">
        <f t="shared" si="129"/>
        <v>2740</v>
      </c>
      <c r="S307" s="19">
        <f t="shared" si="129"/>
        <v>2740</v>
      </c>
      <c r="T307" s="19">
        <f t="shared" si="129"/>
        <v>7740</v>
      </c>
      <c r="U307" s="19">
        <f t="shared" si="129"/>
        <v>7740</v>
      </c>
      <c r="V307" s="19">
        <f t="shared" si="129"/>
        <v>7740</v>
      </c>
      <c r="W307" s="19">
        <f t="shared" si="129"/>
        <v>7740</v>
      </c>
      <c r="X307" s="19">
        <f t="shared" si="129"/>
        <v>7740</v>
      </c>
      <c r="Y307" s="19">
        <f t="shared" si="129"/>
        <v>7740</v>
      </c>
      <c r="Z307" s="19">
        <f t="shared" si="129"/>
        <v>7740</v>
      </c>
      <c r="AA307" s="19">
        <f t="shared" si="129"/>
        <v>7740</v>
      </c>
      <c r="AB307" s="19">
        <f t="shared" si="129"/>
        <v>7740</v>
      </c>
      <c r="AC307" s="19">
        <f t="shared" si="129"/>
        <v>7740</v>
      </c>
      <c r="AD307" s="19">
        <f t="shared" si="129"/>
        <v>7740</v>
      </c>
      <c r="AE307" s="19">
        <f t="shared" si="129"/>
        <v>7740</v>
      </c>
      <c r="AF307" s="19">
        <f t="shared" si="129"/>
        <v>12740</v>
      </c>
      <c r="AG307" s="19">
        <f t="shared" si="129"/>
        <v>12740</v>
      </c>
      <c r="AH307" s="19">
        <f t="shared" si="129"/>
        <v>12740</v>
      </c>
      <c r="AI307" s="19">
        <f t="shared" si="129"/>
        <v>12740</v>
      </c>
      <c r="AJ307" s="19">
        <f t="shared" si="129"/>
        <v>12740</v>
      </c>
      <c r="AK307" s="19">
        <f t="shared" si="129"/>
        <v>12740</v>
      </c>
      <c r="AL307" s="19">
        <f t="shared" si="129"/>
        <v>12740</v>
      </c>
      <c r="AM307" s="19">
        <f t="shared" si="129"/>
        <v>12740</v>
      </c>
      <c r="AN307" s="19">
        <f t="shared" si="129"/>
        <v>12740</v>
      </c>
      <c r="AO307" s="19">
        <f t="shared" si="129"/>
        <v>12740</v>
      </c>
      <c r="AP307" s="19">
        <f t="shared" si="129"/>
        <v>12740</v>
      </c>
      <c r="AQ307" s="19">
        <f t="shared" si="129"/>
        <v>12740</v>
      </c>
      <c r="AR307" s="19">
        <f aca="true" t="shared" si="130" ref="AR307:AY307">AR297+AR305</f>
        <v>12740</v>
      </c>
      <c r="AS307" s="19">
        <f t="shared" si="130"/>
        <v>12740</v>
      </c>
      <c r="AT307" s="19">
        <f t="shared" si="130"/>
        <v>12740</v>
      </c>
      <c r="AU307" s="19">
        <f t="shared" si="130"/>
        <v>12740</v>
      </c>
      <c r="AV307" s="19">
        <f t="shared" si="130"/>
        <v>12740</v>
      </c>
      <c r="AW307" s="19">
        <f t="shared" si="130"/>
        <v>12740</v>
      </c>
      <c r="AX307" s="19">
        <f t="shared" si="130"/>
        <v>12740</v>
      </c>
      <c r="AY307" s="19">
        <f t="shared" si="130"/>
        <v>12740</v>
      </c>
      <c r="BA307" s="3">
        <f>SUM(D307:O307)</f>
        <v>32880</v>
      </c>
      <c r="BB307" s="3">
        <f>SUM(P307:AA307)</f>
        <v>72880</v>
      </c>
      <c r="BC307" s="3">
        <f>SUM(AB307:AM307)</f>
        <v>132880</v>
      </c>
      <c r="BD307" s="3">
        <f>SUM(AN307:AY307)</f>
        <v>152880</v>
      </c>
    </row>
    <row r="308" ht="12.75"/>
    <row r="309" spans="2:56" ht="12.75">
      <c r="B309" s="28" t="s">
        <v>112</v>
      </c>
      <c r="D309" s="80">
        <f>D295-D307</f>
        <v>-2740</v>
      </c>
      <c r="E309" s="80">
        <f aca="true" t="shared" si="131" ref="E309:AQ309">E295-E307</f>
        <v>-2740</v>
      </c>
      <c r="F309" s="80">
        <f t="shared" si="131"/>
        <v>-2740</v>
      </c>
      <c r="G309" s="80">
        <f t="shared" si="131"/>
        <v>-2740</v>
      </c>
      <c r="H309" s="80">
        <f t="shared" si="131"/>
        <v>-2740</v>
      </c>
      <c r="I309" s="80">
        <f t="shared" si="131"/>
        <v>-2740</v>
      </c>
      <c r="J309" s="80">
        <f t="shared" si="131"/>
        <v>-2740</v>
      </c>
      <c r="K309" s="80">
        <f t="shared" si="131"/>
        <v>-2740</v>
      </c>
      <c r="L309" s="80">
        <f t="shared" si="131"/>
        <v>-2740</v>
      </c>
      <c r="M309" s="80">
        <f t="shared" si="131"/>
        <v>-2740</v>
      </c>
      <c r="N309" s="80">
        <f t="shared" si="131"/>
        <v>-2740</v>
      </c>
      <c r="O309" s="80">
        <f t="shared" si="131"/>
        <v>-2740</v>
      </c>
      <c r="P309" s="80">
        <f t="shared" si="131"/>
        <v>-2740</v>
      </c>
      <c r="Q309" s="80">
        <f t="shared" si="131"/>
        <v>-2740</v>
      </c>
      <c r="R309" s="80">
        <f t="shared" si="131"/>
        <v>-2740</v>
      </c>
      <c r="S309" s="80">
        <f t="shared" si="131"/>
        <v>-2740</v>
      </c>
      <c r="T309" s="80">
        <f t="shared" si="131"/>
        <v>-7740</v>
      </c>
      <c r="U309" s="80">
        <f t="shared" si="131"/>
        <v>-7740</v>
      </c>
      <c r="V309" s="80">
        <f t="shared" si="131"/>
        <v>-7740</v>
      </c>
      <c r="W309" s="80">
        <f t="shared" si="131"/>
        <v>-7740</v>
      </c>
      <c r="X309" s="80">
        <f t="shared" si="131"/>
        <v>-7740</v>
      </c>
      <c r="Y309" s="80">
        <f t="shared" si="131"/>
        <v>-7740</v>
      </c>
      <c r="Z309" s="80">
        <f t="shared" si="131"/>
        <v>-7740</v>
      </c>
      <c r="AA309" s="80">
        <f t="shared" si="131"/>
        <v>-7740</v>
      </c>
      <c r="AB309" s="80">
        <f t="shared" si="131"/>
        <v>-7740</v>
      </c>
      <c r="AC309" s="80">
        <f t="shared" si="131"/>
        <v>-7740</v>
      </c>
      <c r="AD309" s="80">
        <f t="shared" si="131"/>
        <v>-7740</v>
      </c>
      <c r="AE309" s="80">
        <f t="shared" si="131"/>
        <v>-7740</v>
      </c>
      <c r="AF309" s="80">
        <f t="shared" si="131"/>
        <v>-12740</v>
      </c>
      <c r="AG309" s="80">
        <f t="shared" si="131"/>
        <v>-12740</v>
      </c>
      <c r="AH309" s="80">
        <f t="shared" si="131"/>
        <v>-12740</v>
      </c>
      <c r="AI309" s="80">
        <f t="shared" si="131"/>
        <v>-12740</v>
      </c>
      <c r="AJ309" s="80">
        <f t="shared" si="131"/>
        <v>-12740</v>
      </c>
      <c r="AK309" s="80">
        <f t="shared" si="131"/>
        <v>-12740</v>
      </c>
      <c r="AL309" s="80">
        <f t="shared" si="131"/>
        <v>-12740</v>
      </c>
      <c r="AM309" s="80">
        <f t="shared" si="131"/>
        <v>-12740</v>
      </c>
      <c r="AN309" s="80">
        <f t="shared" si="131"/>
        <v>-12740</v>
      </c>
      <c r="AO309" s="80">
        <f t="shared" si="131"/>
        <v>-12740</v>
      </c>
      <c r="AP309" s="80">
        <f t="shared" si="131"/>
        <v>-12740</v>
      </c>
      <c r="AQ309" s="80">
        <f t="shared" si="131"/>
        <v>-12740</v>
      </c>
      <c r="AR309" s="80">
        <f aca="true" t="shared" si="132" ref="AR309:AY309">AR295-AR307</f>
        <v>-12740</v>
      </c>
      <c r="AS309" s="80">
        <f t="shared" si="132"/>
        <v>-12740</v>
      </c>
      <c r="AT309" s="80">
        <f t="shared" si="132"/>
        <v>-12740</v>
      </c>
      <c r="AU309" s="80">
        <f t="shared" si="132"/>
        <v>-12740</v>
      </c>
      <c r="AV309" s="80">
        <f t="shared" si="132"/>
        <v>-12740</v>
      </c>
      <c r="AW309" s="80">
        <f t="shared" si="132"/>
        <v>-12740</v>
      </c>
      <c r="AX309" s="80">
        <f t="shared" si="132"/>
        <v>-12740</v>
      </c>
      <c r="AY309" s="80">
        <f t="shared" si="132"/>
        <v>-12740</v>
      </c>
      <c r="BA309" s="3">
        <f>SUM(D309:O309)</f>
        <v>-32880</v>
      </c>
      <c r="BB309" s="3">
        <f>SUM(P309:AA309)</f>
        <v>-72880</v>
      </c>
      <c r="BC309" s="3">
        <f>SUM(AB309:AM309)</f>
        <v>-132880</v>
      </c>
      <c r="BD309" s="3">
        <f>SUM(AN309:AY309)</f>
        <v>-152880</v>
      </c>
    </row>
    <row r="310" spans="3:51" ht="12.75">
      <c r="C310" s="85" t="s">
        <v>117</v>
      </c>
      <c r="D310" s="86" t="str">
        <f aca="true" t="shared" si="133" ref="D310:AQ310">IF(ISNUMBER(D309/D295),D309/D295,"NM")</f>
        <v>NM</v>
      </c>
      <c r="E310" s="86" t="str">
        <f t="shared" si="133"/>
        <v>NM</v>
      </c>
      <c r="F310" s="86" t="str">
        <f t="shared" si="133"/>
        <v>NM</v>
      </c>
      <c r="G310" s="86" t="str">
        <f t="shared" si="133"/>
        <v>NM</v>
      </c>
      <c r="H310" s="86" t="str">
        <f t="shared" si="133"/>
        <v>NM</v>
      </c>
      <c r="I310" s="86" t="str">
        <f t="shared" si="133"/>
        <v>NM</v>
      </c>
      <c r="J310" s="86" t="str">
        <f t="shared" si="133"/>
        <v>NM</v>
      </c>
      <c r="K310" s="86" t="str">
        <f t="shared" si="133"/>
        <v>NM</v>
      </c>
      <c r="L310" s="86" t="str">
        <f t="shared" si="133"/>
        <v>NM</v>
      </c>
      <c r="M310" s="86" t="str">
        <f t="shared" si="133"/>
        <v>NM</v>
      </c>
      <c r="N310" s="86" t="str">
        <f t="shared" si="133"/>
        <v>NM</v>
      </c>
      <c r="O310" s="86" t="str">
        <f t="shared" si="133"/>
        <v>NM</v>
      </c>
      <c r="P310" s="86" t="str">
        <f t="shared" si="133"/>
        <v>NM</v>
      </c>
      <c r="Q310" s="86" t="str">
        <f t="shared" si="133"/>
        <v>NM</v>
      </c>
      <c r="R310" s="86" t="str">
        <f t="shared" si="133"/>
        <v>NM</v>
      </c>
      <c r="S310" s="86" t="str">
        <f t="shared" si="133"/>
        <v>NM</v>
      </c>
      <c r="T310" s="86" t="str">
        <f t="shared" si="133"/>
        <v>NM</v>
      </c>
      <c r="U310" s="86" t="str">
        <f t="shared" si="133"/>
        <v>NM</v>
      </c>
      <c r="V310" s="86" t="str">
        <f t="shared" si="133"/>
        <v>NM</v>
      </c>
      <c r="W310" s="86" t="str">
        <f t="shared" si="133"/>
        <v>NM</v>
      </c>
      <c r="X310" s="86" t="str">
        <f t="shared" si="133"/>
        <v>NM</v>
      </c>
      <c r="Y310" s="86" t="str">
        <f t="shared" si="133"/>
        <v>NM</v>
      </c>
      <c r="Z310" s="86" t="str">
        <f t="shared" si="133"/>
        <v>NM</v>
      </c>
      <c r="AA310" s="86" t="str">
        <f t="shared" si="133"/>
        <v>NM</v>
      </c>
      <c r="AB310" s="86" t="str">
        <f t="shared" si="133"/>
        <v>NM</v>
      </c>
      <c r="AC310" s="86" t="str">
        <f t="shared" si="133"/>
        <v>NM</v>
      </c>
      <c r="AD310" s="86" t="str">
        <f t="shared" si="133"/>
        <v>NM</v>
      </c>
      <c r="AE310" s="86" t="str">
        <f t="shared" si="133"/>
        <v>NM</v>
      </c>
      <c r="AF310" s="86" t="str">
        <f t="shared" si="133"/>
        <v>NM</v>
      </c>
      <c r="AG310" s="86" t="str">
        <f t="shared" si="133"/>
        <v>NM</v>
      </c>
      <c r="AH310" s="86" t="str">
        <f t="shared" si="133"/>
        <v>NM</v>
      </c>
      <c r="AI310" s="86" t="str">
        <f t="shared" si="133"/>
        <v>NM</v>
      </c>
      <c r="AJ310" s="86" t="str">
        <f t="shared" si="133"/>
        <v>NM</v>
      </c>
      <c r="AK310" s="86" t="str">
        <f t="shared" si="133"/>
        <v>NM</v>
      </c>
      <c r="AL310" s="86" t="str">
        <f t="shared" si="133"/>
        <v>NM</v>
      </c>
      <c r="AM310" s="86" t="str">
        <f t="shared" si="133"/>
        <v>NM</v>
      </c>
      <c r="AN310" s="86" t="str">
        <f t="shared" si="133"/>
        <v>NM</v>
      </c>
      <c r="AO310" s="86" t="str">
        <f t="shared" si="133"/>
        <v>NM</v>
      </c>
      <c r="AP310" s="86" t="str">
        <f t="shared" si="133"/>
        <v>NM</v>
      </c>
      <c r="AQ310" s="86" t="str">
        <f t="shared" si="133"/>
        <v>NM</v>
      </c>
      <c r="AR310" s="86" t="str">
        <f aca="true" t="shared" si="134" ref="AR310:AY310">IF(ISNUMBER(AR309/AR295),AR309/AR295,"NM")</f>
        <v>NM</v>
      </c>
      <c r="AS310" s="86" t="str">
        <f t="shared" si="134"/>
        <v>NM</v>
      </c>
      <c r="AT310" s="86" t="str">
        <f t="shared" si="134"/>
        <v>NM</v>
      </c>
      <c r="AU310" s="86" t="str">
        <f t="shared" si="134"/>
        <v>NM</v>
      </c>
      <c r="AV310" s="86" t="str">
        <f t="shared" si="134"/>
        <v>NM</v>
      </c>
      <c r="AW310" s="86" t="str">
        <f t="shared" si="134"/>
        <v>NM</v>
      </c>
      <c r="AX310" s="86" t="str">
        <f t="shared" si="134"/>
        <v>NM</v>
      </c>
      <c r="AY310" s="86" t="str">
        <f t="shared" si="134"/>
        <v>NM</v>
      </c>
    </row>
    <row r="311" ht="12.75"/>
    <row r="312" spans="2:51" ht="24.75" customHeight="1">
      <c r="B312" s="31" t="s">
        <v>113</v>
      </c>
      <c r="C312" s="32"/>
      <c r="D312" s="142">
        <f>D309</f>
        <v>-2740</v>
      </c>
      <c r="E312" s="142">
        <f aca="true" t="shared" si="135" ref="E312:AY312">D312+E309</f>
        <v>-5480</v>
      </c>
      <c r="F312" s="142">
        <f t="shared" si="135"/>
        <v>-8220</v>
      </c>
      <c r="G312" s="142">
        <f t="shared" si="135"/>
        <v>-10960</v>
      </c>
      <c r="H312" s="142">
        <f t="shared" si="135"/>
        <v>-13700</v>
      </c>
      <c r="I312" s="142">
        <f t="shared" si="135"/>
        <v>-16440</v>
      </c>
      <c r="J312" s="142">
        <f t="shared" si="135"/>
        <v>-19180</v>
      </c>
      <c r="K312" s="142">
        <f t="shared" si="135"/>
        <v>-21920</v>
      </c>
      <c r="L312" s="142">
        <f t="shared" si="135"/>
        <v>-24660</v>
      </c>
      <c r="M312" s="142">
        <f t="shared" si="135"/>
        <v>-27400</v>
      </c>
      <c r="N312" s="142">
        <f t="shared" si="135"/>
        <v>-30140</v>
      </c>
      <c r="O312" s="142">
        <f t="shared" si="135"/>
        <v>-32880</v>
      </c>
      <c r="P312" s="142">
        <f t="shared" si="135"/>
        <v>-35620</v>
      </c>
      <c r="Q312" s="142">
        <f t="shared" si="135"/>
        <v>-38360</v>
      </c>
      <c r="R312" s="142">
        <f t="shared" si="135"/>
        <v>-41100</v>
      </c>
      <c r="S312" s="142">
        <f t="shared" si="135"/>
        <v>-43840</v>
      </c>
      <c r="T312" s="142">
        <f t="shared" si="135"/>
        <v>-51580</v>
      </c>
      <c r="U312" s="142">
        <f t="shared" si="135"/>
        <v>-59320</v>
      </c>
      <c r="V312" s="142">
        <f t="shared" si="135"/>
        <v>-67060</v>
      </c>
      <c r="W312" s="142">
        <f t="shared" si="135"/>
        <v>-74800</v>
      </c>
      <c r="X312" s="142">
        <f t="shared" si="135"/>
        <v>-82540</v>
      </c>
      <c r="Y312" s="142">
        <f t="shared" si="135"/>
        <v>-90280</v>
      </c>
      <c r="Z312" s="142">
        <f t="shared" si="135"/>
        <v>-98020</v>
      </c>
      <c r="AA312" s="142">
        <f t="shared" si="135"/>
        <v>-105760</v>
      </c>
      <c r="AB312" s="142">
        <f t="shared" si="135"/>
        <v>-113500</v>
      </c>
      <c r="AC312" s="142">
        <f t="shared" si="135"/>
        <v>-121240</v>
      </c>
      <c r="AD312" s="142">
        <f t="shared" si="135"/>
        <v>-128980</v>
      </c>
      <c r="AE312" s="142">
        <f t="shared" si="135"/>
        <v>-136720</v>
      </c>
      <c r="AF312" s="142">
        <f t="shared" si="135"/>
        <v>-149460</v>
      </c>
      <c r="AG312" s="142">
        <f t="shared" si="135"/>
        <v>-162200</v>
      </c>
      <c r="AH312" s="142">
        <f t="shared" si="135"/>
        <v>-174940</v>
      </c>
      <c r="AI312" s="142">
        <f t="shared" si="135"/>
        <v>-187680</v>
      </c>
      <c r="AJ312" s="142">
        <f t="shared" si="135"/>
        <v>-200420</v>
      </c>
      <c r="AK312" s="142">
        <f t="shared" si="135"/>
        <v>-213160</v>
      </c>
      <c r="AL312" s="142">
        <f t="shared" si="135"/>
        <v>-225900</v>
      </c>
      <c r="AM312" s="142">
        <f t="shared" si="135"/>
        <v>-238640</v>
      </c>
      <c r="AN312" s="142">
        <f t="shared" si="135"/>
        <v>-251380</v>
      </c>
      <c r="AO312" s="142">
        <f t="shared" si="135"/>
        <v>-264120</v>
      </c>
      <c r="AP312" s="142">
        <f t="shared" si="135"/>
        <v>-276860</v>
      </c>
      <c r="AQ312" s="142">
        <f t="shared" si="135"/>
        <v>-289600</v>
      </c>
      <c r="AR312" s="142">
        <f t="shared" si="135"/>
        <v>-302340</v>
      </c>
      <c r="AS312" s="142">
        <f t="shared" si="135"/>
        <v>-315080</v>
      </c>
      <c r="AT312" s="142">
        <f t="shared" si="135"/>
        <v>-327820</v>
      </c>
      <c r="AU312" s="142">
        <f t="shared" si="135"/>
        <v>-340560</v>
      </c>
      <c r="AV312" s="142">
        <f t="shared" si="135"/>
        <v>-353300</v>
      </c>
      <c r="AW312" s="142">
        <f t="shared" si="135"/>
        <v>-366040</v>
      </c>
      <c r="AX312" s="142">
        <f t="shared" si="135"/>
        <v>-378780</v>
      </c>
      <c r="AY312" s="143">
        <f t="shared" si="135"/>
        <v>-391520</v>
      </c>
    </row>
    <row r="313" ht="12.75"/>
    <row r="314" ht="12.75">
      <c r="B314" s="28" t="s">
        <v>159</v>
      </c>
    </row>
    <row r="315" spans="3:51" ht="12.75">
      <c r="C315" t="str">
        <f>C265</f>
        <v>FTE</v>
      </c>
      <c r="D315" s="84">
        <f>D265</f>
        <v>4</v>
      </c>
      <c r="E315" s="84">
        <f aca="true" t="shared" si="136" ref="E315:AQ315">E265</f>
        <v>4</v>
      </c>
      <c r="F315" s="84">
        <f t="shared" si="136"/>
        <v>4</v>
      </c>
      <c r="G315" s="84">
        <f t="shared" si="136"/>
        <v>4</v>
      </c>
      <c r="H315" s="84">
        <f t="shared" si="136"/>
        <v>4</v>
      </c>
      <c r="I315" s="84">
        <f t="shared" si="136"/>
        <v>4</v>
      </c>
      <c r="J315" s="84">
        <f t="shared" si="136"/>
        <v>4</v>
      </c>
      <c r="K315" s="84">
        <f t="shared" si="136"/>
        <v>4</v>
      </c>
      <c r="L315" s="84">
        <f t="shared" si="136"/>
        <v>4</v>
      </c>
      <c r="M315" s="84">
        <f t="shared" si="136"/>
        <v>4</v>
      </c>
      <c r="N315" s="84">
        <f t="shared" si="136"/>
        <v>4</v>
      </c>
      <c r="O315" s="84">
        <f t="shared" si="136"/>
        <v>4</v>
      </c>
      <c r="P315" s="84">
        <f t="shared" si="136"/>
        <v>4</v>
      </c>
      <c r="Q315" s="84">
        <f t="shared" si="136"/>
        <v>4</v>
      </c>
      <c r="R315" s="84">
        <f t="shared" si="136"/>
        <v>4</v>
      </c>
      <c r="S315" s="84">
        <f t="shared" si="136"/>
        <v>4</v>
      </c>
      <c r="T315" s="84">
        <f t="shared" si="136"/>
        <v>4</v>
      </c>
      <c r="U315" s="84">
        <f t="shared" si="136"/>
        <v>4</v>
      </c>
      <c r="V315" s="84">
        <f t="shared" si="136"/>
        <v>4</v>
      </c>
      <c r="W315" s="84">
        <f t="shared" si="136"/>
        <v>4</v>
      </c>
      <c r="X315" s="84">
        <f t="shared" si="136"/>
        <v>4</v>
      </c>
      <c r="Y315" s="84">
        <f t="shared" si="136"/>
        <v>4</v>
      </c>
      <c r="Z315" s="84">
        <f t="shared" si="136"/>
        <v>4</v>
      </c>
      <c r="AA315" s="84">
        <f t="shared" si="136"/>
        <v>4</v>
      </c>
      <c r="AB315" s="84">
        <f t="shared" si="136"/>
        <v>4</v>
      </c>
      <c r="AC315" s="84">
        <f t="shared" si="136"/>
        <v>4</v>
      </c>
      <c r="AD315" s="84">
        <f t="shared" si="136"/>
        <v>4</v>
      </c>
      <c r="AE315" s="84">
        <f t="shared" si="136"/>
        <v>4</v>
      </c>
      <c r="AF315" s="84">
        <f t="shared" si="136"/>
        <v>4</v>
      </c>
      <c r="AG315" s="84">
        <f t="shared" si="136"/>
        <v>4</v>
      </c>
      <c r="AH315" s="84">
        <f t="shared" si="136"/>
        <v>4</v>
      </c>
      <c r="AI315" s="84">
        <f t="shared" si="136"/>
        <v>4</v>
      </c>
      <c r="AJ315" s="84">
        <f t="shared" si="136"/>
        <v>4</v>
      </c>
      <c r="AK315" s="84">
        <f t="shared" si="136"/>
        <v>4</v>
      </c>
      <c r="AL315" s="84">
        <f t="shared" si="136"/>
        <v>4</v>
      </c>
      <c r="AM315" s="84">
        <f t="shared" si="136"/>
        <v>4</v>
      </c>
      <c r="AN315" s="84">
        <f t="shared" si="136"/>
        <v>4</v>
      </c>
      <c r="AO315" s="84">
        <f t="shared" si="136"/>
        <v>4</v>
      </c>
      <c r="AP315" s="84">
        <f t="shared" si="136"/>
        <v>4</v>
      </c>
      <c r="AQ315" s="84">
        <f t="shared" si="136"/>
        <v>4</v>
      </c>
      <c r="AR315" s="84">
        <f aca="true" t="shared" si="137" ref="AR315:AY315">AR265</f>
        <v>4</v>
      </c>
      <c r="AS315" s="84">
        <f t="shared" si="137"/>
        <v>4</v>
      </c>
      <c r="AT315" s="84">
        <f t="shared" si="137"/>
        <v>4</v>
      </c>
      <c r="AU315" s="84">
        <f t="shared" si="137"/>
        <v>4</v>
      </c>
      <c r="AV315" s="84">
        <f t="shared" si="137"/>
        <v>4</v>
      </c>
      <c r="AW315" s="84">
        <f t="shared" si="137"/>
        <v>4</v>
      </c>
      <c r="AX315" s="84">
        <f t="shared" si="137"/>
        <v>4</v>
      </c>
      <c r="AY315" s="84">
        <f t="shared" si="137"/>
        <v>4</v>
      </c>
    </row>
    <row r="316" spans="3:51" ht="12.75">
      <c r="C316" t="str">
        <f>C266</f>
        <v>FTE + Contractors</v>
      </c>
      <c r="D316" s="84">
        <f>D266</f>
        <v>4.5</v>
      </c>
      <c r="E316" s="84">
        <f aca="true" t="shared" si="138" ref="E316:AQ316">E266</f>
        <v>4.5</v>
      </c>
      <c r="F316" s="84">
        <f t="shared" si="138"/>
        <v>4.5</v>
      </c>
      <c r="G316" s="84">
        <f t="shared" si="138"/>
        <v>4.5</v>
      </c>
      <c r="H316" s="84">
        <f t="shared" si="138"/>
        <v>4.5</v>
      </c>
      <c r="I316" s="84">
        <f t="shared" si="138"/>
        <v>4.5</v>
      </c>
      <c r="J316" s="84">
        <f t="shared" si="138"/>
        <v>4.5</v>
      </c>
      <c r="K316" s="84">
        <f t="shared" si="138"/>
        <v>4.5</v>
      </c>
      <c r="L316" s="84">
        <f t="shared" si="138"/>
        <v>4.5</v>
      </c>
      <c r="M316" s="84">
        <f t="shared" si="138"/>
        <v>4.5</v>
      </c>
      <c r="N316" s="84">
        <f t="shared" si="138"/>
        <v>4.5</v>
      </c>
      <c r="O316" s="84">
        <f t="shared" si="138"/>
        <v>4.5</v>
      </c>
      <c r="P316" s="84">
        <f t="shared" si="138"/>
        <v>4.5</v>
      </c>
      <c r="Q316" s="84">
        <f t="shared" si="138"/>
        <v>4.5</v>
      </c>
      <c r="R316" s="84">
        <f t="shared" si="138"/>
        <v>4.5</v>
      </c>
      <c r="S316" s="84">
        <f t="shared" si="138"/>
        <v>4.5</v>
      </c>
      <c r="T316" s="84">
        <f t="shared" si="138"/>
        <v>4.5</v>
      </c>
      <c r="U316" s="84">
        <f t="shared" si="138"/>
        <v>4.5</v>
      </c>
      <c r="V316" s="84">
        <f t="shared" si="138"/>
        <v>4.5</v>
      </c>
      <c r="W316" s="84">
        <f t="shared" si="138"/>
        <v>4.5</v>
      </c>
      <c r="X316" s="84">
        <f t="shared" si="138"/>
        <v>4.5</v>
      </c>
      <c r="Y316" s="84">
        <f t="shared" si="138"/>
        <v>4.5</v>
      </c>
      <c r="Z316" s="84">
        <f t="shared" si="138"/>
        <v>4.5</v>
      </c>
      <c r="AA316" s="84">
        <f t="shared" si="138"/>
        <v>4.5</v>
      </c>
      <c r="AB316" s="84">
        <f t="shared" si="138"/>
        <v>4.5</v>
      </c>
      <c r="AC316" s="84">
        <f t="shared" si="138"/>
        <v>4.5</v>
      </c>
      <c r="AD316" s="84">
        <f t="shared" si="138"/>
        <v>4.5</v>
      </c>
      <c r="AE316" s="84">
        <f t="shared" si="138"/>
        <v>4.5</v>
      </c>
      <c r="AF316" s="84">
        <f t="shared" si="138"/>
        <v>4.5</v>
      </c>
      <c r="AG316" s="84">
        <f t="shared" si="138"/>
        <v>4.5</v>
      </c>
      <c r="AH316" s="84">
        <f t="shared" si="138"/>
        <v>4.5</v>
      </c>
      <c r="AI316" s="84">
        <f t="shared" si="138"/>
        <v>4.5</v>
      </c>
      <c r="AJ316" s="84">
        <f t="shared" si="138"/>
        <v>4.5</v>
      </c>
      <c r="AK316" s="84">
        <f t="shared" si="138"/>
        <v>4.5</v>
      </c>
      <c r="AL316" s="84">
        <f t="shared" si="138"/>
        <v>4.5</v>
      </c>
      <c r="AM316" s="84">
        <f t="shared" si="138"/>
        <v>4.5</v>
      </c>
      <c r="AN316" s="84">
        <f t="shared" si="138"/>
        <v>4.5</v>
      </c>
      <c r="AO316" s="84">
        <f t="shared" si="138"/>
        <v>4.5</v>
      </c>
      <c r="AP316" s="84">
        <f t="shared" si="138"/>
        <v>4.5</v>
      </c>
      <c r="AQ316" s="84">
        <f t="shared" si="138"/>
        <v>4.5</v>
      </c>
      <c r="AR316" s="84">
        <f aca="true" t="shared" si="139" ref="AR316:AY316">AR266</f>
        <v>4.5</v>
      </c>
      <c r="AS316" s="84">
        <f t="shared" si="139"/>
        <v>4.5</v>
      </c>
      <c r="AT316" s="84">
        <f t="shared" si="139"/>
        <v>4.5</v>
      </c>
      <c r="AU316" s="84">
        <f t="shared" si="139"/>
        <v>4.5</v>
      </c>
      <c r="AV316" s="84">
        <f t="shared" si="139"/>
        <v>4.5</v>
      </c>
      <c r="AW316" s="84">
        <f t="shared" si="139"/>
        <v>4.5</v>
      </c>
      <c r="AX316" s="84">
        <f t="shared" si="139"/>
        <v>4.5</v>
      </c>
      <c r="AY316" s="84">
        <f t="shared" si="139"/>
        <v>4.5</v>
      </c>
    </row>
    <row r="317" spans="2:51" ht="12.75">
      <c r="B317" t="s">
        <v>114</v>
      </c>
      <c r="D317" s="3">
        <f>D307/D265</f>
        <v>685</v>
      </c>
      <c r="E317" s="3">
        <f aca="true" t="shared" si="140" ref="E317:AQ317">E307/E265</f>
        <v>685</v>
      </c>
      <c r="F317" s="3">
        <f t="shared" si="140"/>
        <v>685</v>
      </c>
      <c r="G317" s="3">
        <f t="shared" si="140"/>
        <v>685</v>
      </c>
      <c r="H317" s="3">
        <f t="shared" si="140"/>
        <v>685</v>
      </c>
      <c r="I317" s="3">
        <f t="shared" si="140"/>
        <v>685</v>
      </c>
      <c r="J317" s="3">
        <f t="shared" si="140"/>
        <v>685</v>
      </c>
      <c r="K317" s="3">
        <f t="shared" si="140"/>
        <v>685</v>
      </c>
      <c r="L317" s="3">
        <f t="shared" si="140"/>
        <v>685</v>
      </c>
      <c r="M317" s="3">
        <f t="shared" si="140"/>
        <v>685</v>
      </c>
      <c r="N317" s="3">
        <f t="shared" si="140"/>
        <v>685</v>
      </c>
      <c r="O317" s="3">
        <f t="shared" si="140"/>
        <v>685</v>
      </c>
      <c r="P317" s="3">
        <f t="shared" si="140"/>
        <v>685</v>
      </c>
      <c r="Q317" s="3">
        <f t="shared" si="140"/>
        <v>685</v>
      </c>
      <c r="R317" s="3">
        <f t="shared" si="140"/>
        <v>685</v>
      </c>
      <c r="S317" s="3">
        <f t="shared" si="140"/>
        <v>685</v>
      </c>
      <c r="T317" s="3">
        <f t="shared" si="140"/>
        <v>1935</v>
      </c>
      <c r="U317" s="3">
        <f t="shared" si="140"/>
        <v>1935</v>
      </c>
      <c r="V317" s="3">
        <f t="shared" si="140"/>
        <v>1935</v>
      </c>
      <c r="W317" s="3">
        <f t="shared" si="140"/>
        <v>1935</v>
      </c>
      <c r="X317" s="3">
        <f t="shared" si="140"/>
        <v>1935</v>
      </c>
      <c r="Y317" s="3">
        <f t="shared" si="140"/>
        <v>1935</v>
      </c>
      <c r="Z317" s="3">
        <f t="shared" si="140"/>
        <v>1935</v>
      </c>
      <c r="AA317" s="3">
        <f t="shared" si="140"/>
        <v>1935</v>
      </c>
      <c r="AB317" s="3">
        <f t="shared" si="140"/>
        <v>1935</v>
      </c>
      <c r="AC317" s="3">
        <f t="shared" si="140"/>
        <v>1935</v>
      </c>
      <c r="AD317" s="3">
        <f t="shared" si="140"/>
        <v>1935</v>
      </c>
      <c r="AE317" s="3">
        <f t="shared" si="140"/>
        <v>1935</v>
      </c>
      <c r="AF317" s="3">
        <f t="shared" si="140"/>
        <v>3185</v>
      </c>
      <c r="AG317" s="3">
        <f t="shared" si="140"/>
        <v>3185</v>
      </c>
      <c r="AH317" s="3">
        <f t="shared" si="140"/>
        <v>3185</v>
      </c>
      <c r="AI317" s="3">
        <f t="shared" si="140"/>
        <v>3185</v>
      </c>
      <c r="AJ317" s="3">
        <f t="shared" si="140"/>
        <v>3185</v>
      </c>
      <c r="AK317" s="3">
        <f t="shared" si="140"/>
        <v>3185</v>
      </c>
      <c r="AL317" s="3">
        <f t="shared" si="140"/>
        <v>3185</v>
      </c>
      <c r="AM317" s="3">
        <f t="shared" si="140"/>
        <v>3185</v>
      </c>
      <c r="AN317" s="3">
        <f t="shared" si="140"/>
        <v>3185</v>
      </c>
      <c r="AO317" s="3">
        <f t="shared" si="140"/>
        <v>3185</v>
      </c>
      <c r="AP317" s="3">
        <f t="shared" si="140"/>
        <v>3185</v>
      </c>
      <c r="AQ317" s="3">
        <f t="shared" si="140"/>
        <v>3185</v>
      </c>
      <c r="AR317" s="3">
        <f aca="true" t="shared" si="141" ref="AR317:AY317">AR307/AR265</f>
        <v>3185</v>
      </c>
      <c r="AS317" s="3">
        <f t="shared" si="141"/>
        <v>3185</v>
      </c>
      <c r="AT317" s="3">
        <f t="shared" si="141"/>
        <v>3185</v>
      </c>
      <c r="AU317" s="3">
        <f t="shared" si="141"/>
        <v>3185</v>
      </c>
      <c r="AV317" s="3">
        <f t="shared" si="141"/>
        <v>3185</v>
      </c>
      <c r="AW317" s="3">
        <f t="shared" si="141"/>
        <v>3185</v>
      </c>
      <c r="AX317" s="3">
        <f t="shared" si="141"/>
        <v>3185</v>
      </c>
      <c r="AY317" s="3">
        <f t="shared" si="141"/>
        <v>3185</v>
      </c>
    </row>
    <row r="318" spans="2:51" ht="12.75">
      <c r="B318" s="118" t="s">
        <v>115</v>
      </c>
      <c r="C318" s="28"/>
      <c r="D318" s="144">
        <f>D307/D266</f>
        <v>608.8888888888889</v>
      </c>
      <c r="E318" s="144">
        <f aca="true" t="shared" si="142" ref="E318:AQ318">E307/E266</f>
        <v>608.8888888888889</v>
      </c>
      <c r="F318" s="144">
        <f t="shared" si="142"/>
        <v>608.8888888888889</v>
      </c>
      <c r="G318" s="144">
        <f t="shared" si="142"/>
        <v>608.8888888888889</v>
      </c>
      <c r="H318" s="144">
        <f t="shared" si="142"/>
        <v>608.8888888888889</v>
      </c>
      <c r="I318" s="144">
        <f t="shared" si="142"/>
        <v>608.8888888888889</v>
      </c>
      <c r="J318" s="144">
        <f t="shared" si="142"/>
        <v>608.8888888888889</v>
      </c>
      <c r="K318" s="144">
        <f t="shared" si="142"/>
        <v>608.8888888888889</v>
      </c>
      <c r="L318" s="144">
        <f t="shared" si="142"/>
        <v>608.8888888888889</v>
      </c>
      <c r="M318" s="144">
        <f t="shared" si="142"/>
        <v>608.8888888888889</v>
      </c>
      <c r="N318" s="144">
        <f t="shared" si="142"/>
        <v>608.8888888888889</v>
      </c>
      <c r="O318" s="144">
        <f t="shared" si="142"/>
        <v>608.8888888888889</v>
      </c>
      <c r="P318" s="144">
        <f t="shared" si="142"/>
        <v>608.8888888888889</v>
      </c>
      <c r="Q318" s="144">
        <f t="shared" si="142"/>
        <v>608.8888888888889</v>
      </c>
      <c r="R318" s="144">
        <f t="shared" si="142"/>
        <v>608.8888888888889</v>
      </c>
      <c r="S318" s="144">
        <f t="shared" si="142"/>
        <v>608.8888888888889</v>
      </c>
      <c r="T318" s="144">
        <f t="shared" si="142"/>
        <v>1720</v>
      </c>
      <c r="U318" s="144">
        <f t="shared" si="142"/>
        <v>1720</v>
      </c>
      <c r="V318" s="144">
        <f t="shared" si="142"/>
        <v>1720</v>
      </c>
      <c r="W318" s="144">
        <f t="shared" si="142"/>
        <v>1720</v>
      </c>
      <c r="X318" s="144">
        <f t="shared" si="142"/>
        <v>1720</v>
      </c>
      <c r="Y318" s="144">
        <f t="shared" si="142"/>
        <v>1720</v>
      </c>
      <c r="Z318" s="144">
        <f t="shared" si="142"/>
        <v>1720</v>
      </c>
      <c r="AA318" s="144">
        <f t="shared" si="142"/>
        <v>1720</v>
      </c>
      <c r="AB318" s="144">
        <f t="shared" si="142"/>
        <v>1720</v>
      </c>
      <c r="AC318" s="144">
        <f t="shared" si="142"/>
        <v>1720</v>
      </c>
      <c r="AD318" s="144">
        <f t="shared" si="142"/>
        <v>1720</v>
      </c>
      <c r="AE318" s="144">
        <f t="shared" si="142"/>
        <v>1720</v>
      </c>
      <c r="AF318" s="144">
        <f t="shared" si="142"/>
        <v>2831.1111111111113</v>
      </c>
      <c r="AG318" s="144">
        <f t="shared" si="142"/>
        <v>2831.1111111111113</v>
      </c>
      <c r="AH318" s="144">
        <f t="shared" si="142"/>
        <v>2831.1111111111113</v>
      </c>
      <c r="AI318" s="144">
        <f t="shared" si="142"/>
        <v>2831.1111111111113</v>
      </c>
      <c r="AJ318" s="144">
        <f t="shared" si="142"/>
        <v>2831.1111111111113</v>
      </c>
      <c r="AK318" s="144">
        <f t="shared" si="142"/>
        <v>2831.1111111111113</v>
      </c>
      <c r="AL318" s="144">
        <f t="shared" si="142"/>
        <v>2831.1111111111113</v>
      </c>
      <c r="AM318" s="144">
        <f t="shared" si="142"/>
        <v>2831.1111111111113</v>
      </c>
      <c r="AN318" s="144">
        <f t="shared" si="142"/>
        <v>2831.1111111111113</v>
      </c>
      <c r="AO318" s="144">
        <f t="shared" si="142"/>
        <v>2831.1111111111113</v>
      </c>
      <c r="AP318" s="144">
        <f t="shared" si="142"/>
        <v>2831.1111111111113</v>
      </c>
      <c r="AQ318" s="144">
        <f t="shared" si="142"/>
        <v>2831.1111111111113</v>
      </c>
      <c r="AR318" s="144">
        <f aca="true" t="shared" si="143" ref="AR318:AY318">AR307/AR266</f>
        <v>2831.1111111111113</v>
      </c>
      <c r="AS318" s="144">
        <f t="shared" si="143"/>
        <v>2831.1111111111113</v>
      </c>
      <c r="AT318" s="144">
        <f t="shared" si="143"/>
        <v>2831.1111111111113</v>
      </c>
      <c r="AU318" s="144">
        <f t="shared" si="143"/>
        <v>2831.1111111111113</v>
      </c>
      <c r="AV318" s="144">
        <f t="shared" si="143"/>
        <v>2831.1111111111113</v>
      </c>
      <c r="AW318" s="144">
        <f t="shared" si="143"/>
        <v>2831.1111111111113</v>
      </c>
      <c r="AX318" s="144">
        <f t="shared" si="143"/>
        <v>2831.1111111111113</v>
      </c>
      <c r="AY318" s="144">
        <f t="shared" si="143"/>
        <v>2831.1111111111113</v>
      </c>
    </row>
    <row r="319" ht="12.75"/>
    <row r="320" ht="20.25">
      <c r="A320" s="67" t="s">
        <v>157</v>
      </c>
    </row>
    <row r="321" spans="2:22" ht="12.75">
      <c r="B321" s="118" t="s">
        <v>188</v>
      </c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</row>
    <row r="322" spans="2:51" ht="12.75">
      <c r="B322" s="118" t="s">
        <v>187</v>
      </c>
      <c r="D322" s="159">
        <v>0</v>
      </c>
      <c r="E322" s="159">
        <v>0</v>
      </c>
      <c r="F322" s="159">
        <v>0</v>
      </c>
      <c r="G322" s="159">
        <v>0</v>
      </c>
      <c r="H322" s="159">
        <v>0</v>
      </c>
      <c r="I322" s="159">
        <v>0</v>
      </c>
      <c r="J322" s="159">
        <v>0</v>
      </c>
      <c r="K322" s="159">
        <v>0</v>
      </c>
      <c r="L322" s="159">
        <v>0</v>
      </c>
      <c r="M322" s="159">
        <v>0</v>
      </c>
      <c r="N322" s="159">
        <v>0</v>
      </c>
      <c r="O322" s="159">
        <v>0</v>
      </c>
      <c r="P322" s="159">
        <v>0</v>
      </c>
      <c r="Q322" s="159">
        <v>0</v>
      </c>
      <c r="R322" s="159">
        <v>0</v>
      </c>
      <c r="S322" s="159">
        <v>0</v>
      </c>
      <c r="T322" s="159">
        <v>0</v>
      </c>
      <c r="U322" s="159">
        <v>0</v>
      </c>
      <c r="V322" s="159">
        <v>0</v>
      </c>
      <c r="W322" s="159">
        <v>0</v>
      </c>
      <c r="X322" s="159">
        <v>0</v>
      </c>
      <c r="Y322" s="159">
        <v>0</v>
      </c>
      <c r="Z322" s="159">
        <v>0</v>
      </c>
      <c r="AA322" s="159">
        <v>0</v>
      </c>
      <c r="AB322" s="159">
        <v>0</v>
      </c>
      <c r="AC322" s="159">
        <v>0</v>
      </c>
      <c r="AD322" s="159">
        <v>0</v>
      </c>
      <c r="AE322" s="159">
        <v>0</v>
      </c>
      <c r="AF322" s="159">
        <v>0</v>
      </c>
      <c r="AG322" s="159">
        <v>0</v>
      </c>
      <c r="AH322" s="159">
        <v>0</v>
      </c>
      <c r="AI322" s="159">
        <v>0</v>
      </c>
      <c r="AJ322" s="159">
        <v>0</v>
      </c>
      <c r="AK322" s="159">
        <v>0</v>
      </c>
      <c r="AL322" s="159">
        <v>0</v>
      </c>
      <c r="AM322" s="159">
        <v>0</v>
      </c>
      <c r="AN322" s="159">
        <v>0</v>
      </c>
      <c r="AO322" s="159">
        <v>0</v>
      </c>
      <c r="AP322" s="159">
        <v>0</v>
      </c>
      <c r="AQ322" s="159">
        <v>0</v>
      </c>
      <c r="AR322" s="159">
        <v>0</v>
      </c>
      <c r="AS322" s="159">
        <v>0</v>
      </c>
      <c r="AT322" s="159">
        <v>0</v>
      </c>
      <c r="AU322" s="159">
        <v>0</v>
      </c>
      <c r="AV322" s="159">
        <v>0</v>
      </c>
      <c r="AW322" s="159">
        <v>0</v>
      </c>
      <c r="AX322" s="159">
        <v>0</v>
      </c>
      <c r="AY322" s="159">
        <v>0</v>
      </c>
    </row>
    <row r="323" spans="2:51" ht="12.75">
      <c r="B323" s="118" t="s">
        <v>156</v>
      </c>
      <c r="D323" s="3">
        <f>D322+D309</f>
        <v>-2740</v>
      </c>
      <c r="E323" s="3">
        <f aca="true" t="shared" si="144" ref="E323:AY323">D323+E322+E309</f>
        <v>-5480</v>
      </c>
      <c r="F323" s="3">
        <f t="shared" si="144"/>
        <v>-8220</v>
      </c>
      <c r="G323" s="3">
        <f t="shared" si="144"/>
        <v>-10960</v>
      </c>
      <c r="H323" s="3">
        <f t="shared" si="144"/>
        <v>-13700</v>
      </c>
      <c r="I323" s="3">
        <f t="shared" si="144"/>
        <v>-16440</v>
      </c>
      <c r="J323" s="3">
        <f t="shared" si="144"/>
        <v>-19180</v>
      </c>
      <c r="K323" s="3">
        <f t="shared" si="144"/>
        <v>-21920</v>
      </c>
      <c r="L323" s="3">
        <f t="shared" si="144"/>
        <v>-24660</v>
      </c>
      <c r="M323" s="3">
        <f t="shared" si="144"/>
        <v>-27400</v>
      </c>
      <c r="N323" s="3">
        <f t="shared" si="144"/>
        <v>-30140</v>
      </c>
      <c r="O323" s="3">
        <f t="shared" si="144"/>
        <v>-32880</v>
      </c>
      <c r="P323" s="3">
        <f t="shared" si="144"/>
        <v>-35620</v>
      </c>
      <c r="Q323" s="3">
        <f t="shared" si="144"/>
        <v>-38360</v>
      </c>
      <c r="R323" s="3">
        <f t="shared" si="144"/>
        <v>-41100</v>
      </c>
      <c r="S323" s="3">
        <f t="shared" si="144"/>
        <v>-43840</v>
      </c>
      <c r="T323" s="3">
        <f t="shared" si="144"/>
        <v>-51580</v>
      </c>
      <c r="U323" s="3">
        <f t="shared" si="144"/>
        <v>-59320</v>
      </c>
      <c r="V323" s="3">
        <f t="shared" si="144"/>
        <v>-67060</v>
      </c>
      <c r="W323" s="3">
        <f t="shared" si="144"/>
        <v>-74800</v>
      </c>
      <c r="X323" s="3">
        <f t="shared" si="144"/>
        <v>-82540</v>
      </c>
      <c r="Y323" s="3">
        <f t="shared" si="144"/>
        <v>-90280</v>
      </c>
      <c r="Z323" s="3">
        <f t="shared" si="144"/>
        <v>-98020</v>
      </c>
      <c r="AA323" s="3">
        <f t="shared" si="144"/>
        <v>-105760</v>
      </c>
      <c r="AB323" s="3">
        <f t="shared" si="144"/>
        <v>-113500</v>
      </c>
      <c r="AC323" s="3">
        <f t="shared" si="144"/>
        <v>-121240</v>
      </c>
      <c r="AD323" s="3">
        <f t="shared" si="144"/>
        <v>-128980</v>
      </c>
      <c r="AE323" s="3">
        <f t="shared" si="144"/>
        <v>-136720</v>
      </c>
      <c r="AF323" s="3">
        <f t="shared" si="144"/>
        <v>-149460</v>
      </c>
      <c r="AG323" s="3">
        <f t="shared" si="144"/>
        <v>-162200</v>
      </c>
      <c r="AH323" s="3">
        <f t="shared" si="144"/>
        <v>-174940</v>
      </c>
      <c r="AI323" s="3">
        <f t="shared" si="144"/>
        <v>-187680</v>
      </c>
      <c r="AJ323" s="3">
        <f t="shared" si="144"/>
        <v>-200420</v>
      </c>
      <c r="AK323" s="3">
        <f t="shared" si="144"/>
        <v>-213160</v>
      </c>
      <c r="AL323" s="3">
        <f t="shared" si="144"/>
        <v>-225900</v>
      </c>
      <c r="AM323" s="3">
        <f t="shared" si="144"/>
        <v>-238640</v>
      </c>
      <c r="AN323" s="3">
        <f t="shared" si="144"/>
        <v>-251380</v>
      </c>
      <c r="AO323" s="3">
        <f t="shared" si="144"/>
        <v>-264120</v>
      </c>
      <c r="AP323" s="3">
        <f t="shared" si="144"/>
        <v>-276860</v>
      </c>
      <c r="AQ323" s="3">
        <f t="shared" si="144"/>
        <v>-289600</v>
      </c>
      <c r="AR323" s="3">
        <f t="shared" si="144"/>
        <v>-302340</v>
      </c>
      <c r="AS323" s="3">
        <f t="shared" si="144"/>
        <v>-315080</v>
      </c>
      <c r="AT323" s="3">
        <f t="shared" si="144"/>
        <v>-327820</v>
      </c>
      <c r="AU323" s="3">
        <f t="shared" si="144"/>
        <v>-340560</v>
      </c>
      <c r="AV323" s="3">
        <f t="shared" si="144"/>
        <v>-353300</v>
      </c>
      <c r="AW323" s="3">
        <f t="shared" si="144"/>
        <v>-366040</v>
      </c>
      <c r="AX323" s="3">
        <f t="shared" si="144"/>
        <v>-378780</v>
      </c>
      <c r="AY323" s="3">
        <f t="shared" si="144"/>
        <v>-391520</v>
      </c>
    </row>
    <row r="324" ht="12.75">
      <c r="O324" s="47"/>
    </row>
    <row r="325" ht="12.75"/>
    <row r="326" ht="12.75"/>
  </sheetData>
  <printOptions/>
  <pageMargins left="0.75" right="0.75" top="1" bottom="1" header="0.5" footer="0.5"/>
  <pageSetup horizontalDpi="600" verticalDpi="600" orientation="landscape" r:id="rId1"/>
  <headerFooter alignWithMargins="0">
    <oddFooter>&amp;L&amp;9&amp;F&amp;C&amp;"Arial,Italic"&amp;8Page &amp;P of &amp;N&amp;R&amp;9Confidential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260"/>
  <sheetViews>
    <sheetView showGridLines="0" tabSelected="1" zoomScale="90" zoomScaleNormal="90" workbookViewId="0" topLeftCell="A1">
      <selection activeCell="E7" sqref="E7"/>
    </sheetView>
  </sheetViews>
  <sheetFormatPr defaultColWidth="9.140625" defaultRowHeight="12.75"/>
  <cols>
    <col min="1" max="2" width="2.140625" style="0" customWidth="1"/>
    <col min="3" max="3" width="29.421875" style="0" customWidth="1"/>
    <col min="5" max="5" width="12.421875" style="0" customWidth="1"/>
    <col min="7" max="7" width="28.421875" style="0" customWidth="1"/>
    <col min="8" max="8" width="13.140625" style="0" customWidth="1"/>
    <col min="27" max="16384" width="9.140625" style="26" customWidth="1"/>
  </cols>
  <sheetData>
    <row r="1" ht="23.25">
      <c r="A1" s="1" t="s">
        <v>20</v>
      </c>
    </row>
    <row r="3" spans="1:2" ht="20.25">
      <c r="A3" s="57" t="s">
        <v>190</v>
      </c>
      <c r="B3" s="28"/>
    </row>
    <row r="4" spans="1:26" s="170" customFormat="1" ht="12.75">
      <c r="A4" s="118"/>
      <c r="B4" s="2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4:5" ht="12.75">
      <c r="D5" s="62" t="s">
        <v>51</v>
      </c>
      <c r="E5" s="62" t="s">
        <v>52</v>
      </c>
    </row>
    <row r="6" spans="3:5" ht="12.75">
      <c r="C6" t="s">
        <v>160</v>
      </c>
      <c r="D6" s="117">
        <v>0</v>
      </c>
      <c r="E6" s="60">
        <v>0.15</v>
      </c>
    </row>
    <row r="7" spans="3:5" ht="12.75">
      <c r="C7" t="s">
        <v>161</v>
      </c>
      <c r="D7" s="168">
        <f>D6*12*D9</f>
        <v>0</v>
      </c>
      <c r="E7" s="61">
        <f>1-E6</f>
        <v>0.85</v>
      </c>
    </row>
    <row r="8" spans="4:5" ht="12.75">
      <c r="D8" s="166"/>
      <c r="E8" s="103"/>
    </row>
    <row r="9" spans="3:5" ht="12.75">
      <c r="C9" t="s">
        <v>233</v>
      </c>
      <c r="D9" s="167">
        <v>0.75</v>
      </c>
      <c r="E9" s="103"/>
    </row>
    <row r="11" spans="3:7" ht="12.75">
      <c r="C11" t="s">
        <v>53</v>
      </c>
      <c r="D11" s="59">
        <f>D6*E6+(D7/12)*E7</f>
        <v>0</v>
      </c>
      <c r="E11" s="58"/>
      <c r="G11" t="s">
        <v>234</v>
      </c>
    </row>
    <row r="13" ht="12.75">
      <c r="C13" s="140" t="s">
        <v>244</v>
      </c>
    </row>
    <row r="15" spans="3:8" ht="12.75">
      <c r="C15" s="34" t="s">
        <v>192</v>
      </c>
      <c r="D15" s="9"/>
      <c r="E15" s="9"/>
      <c r="G15" s="28" t="s">
        <v>191</v>
      </c>
      <c r="H15" s="9"/>
    </row>
    <row r="16" spans="3:8" ht="37.5" customHeight="1">
      <c r="C16" s="35" t="s">
        <v>40</v>
      </c>
      <c r="D16" s="36" t="s">
        <v>41</v>
      </c>
      <c r="E16" s="128" t="s">
        <v>171</v>
      </c>
      <c r="G16" s="35" t="s">
        <v>40</v>
      </c>
      <c r="H16" s="128" t="s">
        <v>163</v>
      </c>
    </row>
    <row r="17" spans="3:8" ht="12.75">
      <c r="C17" s="37">
        <v>1</v>
      </c>
      <c r="D17" s="39">
        <v>0.55</v>
      </c>
      <c r="E17" s="38">
        <f>1-D17</f>
        <v>0.44999999999999996</v>
      </c>
      <c r="G17" s="37">
        <v>1</v>
      </c>
      <c r="H17" s="39">
        <v>0.005</v>
      </c>
    </row>
    <row r="18" spans="3:8" ht="12.75">
      <c r="C18" s="40">
        <f aca="true" t="shared" si="0" ref="C18:C50">C17+1</f>
        <v>2</v>
      </c>
      <c r="D18" s="42">
        <v>0.1</v>
      </c>
      <c r="E18" s="41">
        <f>E17-D18</f>
        <v>0.35</v>
      </c>
      <c r="G18" s="40">
        <f aca="true" t="shared" si="1" ref="G18:G50">G17+1</f>
        <v>2</v>
      </c>
      <c r="H18" s="42">
        <v>0.01</v>
      </c>
    </row>
    <row r="19" spans="3:8" ht="12.75">
      <c r="C19" s="40">
        <f t="shared" si="0"/>
        <v>3</v>
      </c>
      <c r="D19" s="42">
        <v>0.05</v>
      </c>
      <c r="E19" s="41">
        <f aca="true" t="shared" si="2" ref="E19:E64">E18-D19</f>
        <v>0.3</v>
      </c>
      <c r="G19" s="40">
        <f t="shared" si="1"/>
        <v>3</v>
      </c>
      <c r="H19" s="42">
        <v>0.02</v>
      </c>
    </row>
    <row r="20" spans="3:8" ht="12.75">
      <c r="C20" s="40">
        <f t="shared" si="0"/>
        <v>4</v>
      </c>
      <c r="D20" s="42">
        <v>0.05</v>
      </c>
      <c r="E20" s="41">
        <f t="shared" si="2"/>
        <v>0.25</v>
      </c>
      <c r="G20" s="40">
        <f t="shared" si="1"/>
        <v>4</v>
      </c>
      <c r="H20" s="42">
        <v>0.03</v>
      </c>
    </row>
    <row r="21" spans="3:8" ht="12.75">
      <c r="C21" s="40">
        <f t="shared" si="0"/>
        <v>5</v>
      </c>
      <c r="D21" s="43">
        <v>0.02</v>
      </c>
      <c r="E21" s="41">
        <f t="shared" si="2"/>
        <v>0.23</v>
      </c>
      <c r="G21" s="40">
        <f t="shared" si="1"/>
        <v>5</v>
      </c>
      <c r="H21" s="42">
        <v>0.04</v>
      </c>
    </row>
    <row r="22" spans="3:8" ht="12.75">
      <c r="C22" s="40">
        <f t="shared" si="0"/>
        <v>6</v>
      </c>
      <c r="D22" s="43">
        <v>0.01</v>
      </c>
      <c r="E22" s="41">
        <f t="shared" si="2"/>
        <v>0.22</v>
      </c>
      <c r="G22" s="40">
        <f t="shared" si="1"/>
        <v>6</v>
      </c>
      <c r="H22" s="42">
        <v>0.05</v>
      </c>
    </row>
    <row r="23" spans="3:8" ht="12.75">
      <c r="C23" s="40">
        <f t="shared" si="0"/>
        <v>7</v>
      </c>
      <c r="D23" s="43">
        <v>0.01</v>
      </c>
      <c r="E23" s="41">
        <f t="shared" si="2"/>
        <v>0.21</v>
      </c>
      <c r="G23" s="40">
        <f t="shared" si="1"/>
        <v>7</v>
      </c>
      <c r="H23" s="42">
        <v>0.06</v>
      </c>
    </row>
    <row r="24" spans="3:8" ht="12.75">
      <c r="C24" s="40">
        <f t="shared" si="0"/>
        <v>8</v>
      </c>
      <c r="D24" s="43">
        <v>0.003</v>
      </c>
      <c r="E24" s="41">
        <f t="shared" si="2"/>
        <v>0.207</v>
      </c>
      <c r="G24" s="40">
        <f t="shared" si="1"/>
        <v>8</v>
      </c>
      <c r="H24" s="42">
        <v>0.07</v>
      </c>
    </row>
    <row r="25" spans="3:8" ht="12.75">
      <c r="C25" s="40">
        <f t="shared" si="0"/>
        <v>9</v>
      </c>
      <c r="D25" s="43">
        <v>0.003</v>
      </c>
      <c r="E25" s="41">
        <f t="shared" si="2"/>
        <v>0.204</v>
      </c>
      <c r="G25" s="40">
        <f t="shared" si="1"/>
        <v>9</v>
      </c>
      <c r="H25" s="42">
        <v>0.08</v>
      </c>
    </row>
    <row r="26" spans="3:8" ht="12.75">
      <c r="C26" s="40">
        <f t="shared" si="0"/>
        <v>10</v>
      </c>
      <c r="D26" s="43">
        <v>0.003</v>
      </c>
      <c r="E26" s="41">
        <f t="shared" si="2"/>
        <v>0.20099999999999998</v>
      </c>
      <c r="G26" s="40">
        <f t="shared" si="1"/>
        <v>10</v>
      </c>
      <c r="H26" s="42">
        <v>0.09</v>
      </c>
    </row>
    <row r="27" spans="3:8" ht="12.75">
      <c r="C27" s="40">
        <f t="shared" si="0"/>
        <v>11</v>
      </c>
      <c r="D27" s="43">
        <v>0.003</v>
      </c>
      <c r="E27" s="41">
        <f t="shared" si="2"/>
        <v>0.19799999999999998</v>
      </c>
      <c r="G27" s="40">
        <f t="shared" si="1"/>
        <v>11</v>
      </c>
      <c r="H27" s="42">
        <v>0.1</v>
      </c>
    </row>
    <row r="28" spans="3:8" ht="12.75">
      <c r="C28" s="40">
        <f t="shared" si="0"/>
        <v>12</v>
      </c>
      <c r="D28" s="43">
        <v>0.003</v>
      </c>
      <c r="E28" s="41">
        <f t="shared" si="2"/>
        <v>0.19499999999999998</v>
      </c>
      <c r="G28" s="40">
        <f t="shared" si="1"/>
        <v>12</v>
      </c>
      <c r="H28" s="42">
        <v>0.11</v>
      </c>
    </row>
    <row r="29" spans="3:8" ht="12.75">
      <c r="C29" s="40">
        <f t="shared" si="0"/>
        <v>13</v>
      </c>
      <c r="D29" s="43">
        <v>0.003</v>
      </c>
      <c r="E29" s="41">
        <f t="shared" si="2"/>
        <v>0.19199999999999998</v>
      </c>
      <c r="G29" s="40">
        <f t="shared" si="1"/>
        <v>13</v>
      </c>
      <c r="H29" s="42">
        <v>0.12</v>
      </c>
    </row>
    <row r="30" spans="3:8" ht="12.75">
      <c r="C30" s="40">
        <f t="shared" si="0"/>
        <v>14</v>
      </c>
      <c r="D30" s="43">
        <v>0.003</v>
      </c>
      <c r="E30" s="41">
        <f t="shared" si="2"/>
        <v>0.18899999999999997</v>
      </c>
      <c r="G30" s="40">
        <f t="shared" si="1"/>
        <v>14</v>
      </c>
      <c r="H30" s="42">
        <v>0.13</v>
      </c>
    </row>
    <row r="31" spans="3:8" ht="12.75">
      <c r="C31" s="40">
        <f t="shared" si="0"/>
        <v>15</v>
      </c>
      <c r="D31" s="43">
        <v>0.001</v>
      </c>
      <c r="E31" s="41">
        <f t="shared" si="2"/>
        <v>0.18799999999999997</v>
      </c>
      <c r="G31" s="40">
        <f t="shared" si="1"/>
        <v>15</v>
      </c>
      <c r="H31" s="42">
        <v>0.14</v>
      </c>
    </row>
    <row r="32" spans="3:8" ht="12.75">
      <c r="C32" s="40">
        <f t="shared" si="0"/>
        <v>16</v>
      </c>
      <c r="D32" s="43">
        <v>0.001</v>
      </c>
      <c r="E32" s="41">
        <f t="shared" si="2"/>
        <v>0.18699999999999997</v>
      </c>
      <c r="G32" s="40">
        <f t="shared" si="1"/>
        <v>16</v>
      </c>
      <c r="H32" s="42">
        <v>0.15</v>
      </c>
    </row>
    <row r="33" spans="3:8" ht="12.75">
      <c r="C33" s="40">
        <f t="shared" si="0"/>
        <v>17</v>
      </c>
      <c r="D33" s="43">
        <v>0.001</v>
      </c>
      <c r="E33" s="41">
        <f t="shared" si="2"/>
        <v>0.18599999999999997</v>
      </c>
      <c r="G33" s="40">
        <f t="shared" si="1"/>
        <v>17</v>
      </c>
      <c r="H33" s="42">
        <v>0.16</v>
      </c>
    </row>
    <row r="34" spans="3:8" ht="12.75">
      <c r="C34" s="40">
        <f t="shared" si="0"/>
        <v>18</v>
      </c>
      <c r="D34" s="43">
        <v>0.001</v>
      </c>
      <c r="E34" s="41">
        <f t="shared" si="2"/>
        <v>0.18499999999999997</v>
      </c>
      <c r="G34" s="40">
        <f t="shared" si="1"/>
        <v>18</v>
      </c>
      <c r="H34" s="42">
        <v>0.17</v>
      </c>
    </row>
    <row r="35" spans="3:8" ht="12.75">
      <c r="C35" s="40">
        <f t="shared" si="0"/>
        <v>19</v>
      </c>
      <c r="D35" s="43">
        <v>0.001</v>
      </c>
      <c r="E35" s="41">
        <f t="shared" si="2"/>
        <v>0.18399999999999997</v>
      </c>
      <c r="G35" s="40">
        <f t="shared" si="1"/>
        <v>19</v>
      </c>
      <c r="H35" s="42">
        <v>0.17</v>
      </c>
    </row>
    <row r="36" spans="3:8" ht="12.75">
      <c r="C36" s="40">
        <f t="shared" si="0"/>
        <v>20</v>
      </c>
      <c r="D36" s="43">
        <v>0.001</v>
      </c>
      <c r="E36" s="41">
        <f t="shared" si="2"/>
        <v>0.18299999999999997</v>
      </c>
      <c r="G36" s="40">
        <f t="shared" si="1"/>
        <v>20</v>
      </c>
      <c r="H36" s="42">
        <v>0.17</v>
      </c>
    </row>
    <row r="37" spans="3:8" ht="12.75">
      <c r="C37" s="40">
        <f t="shared" si="0"/>
        <v>21</v>
      </c>
      <c r="D37" s="43">
        <v>0.001</v>
      </c>
      <c r="E37" s="41">
        <f t="shared" si="2"/>
        <v>0.18199999999999997</v>
      </c>
      <c r="G37" s="40">
        <f t="shared" si="1"/>
        <v>21</v>
      </c>
      <c r="H37" s="42">
        <v>0.17</v>
      </c>
    </row>
    <row r="38" spans="3:8" ht="12.75">
      <c r="C38" s="40">
        <f t="shared" si="0"/>
        <v>22</v>
      </c>
      <c r="D38" s="43">
        <v>0.001</v>
      </c>
      <c r="E38" s="41">
        <f t="shared" si="2"/>
        <v>0.18099999999999997</v>
      </c>
      <c r="G38" s="40">
        <f t="shared" si="1"/>
        <v>22</v>
      </c>
      <c r="H38" s="42">
        <v>0.17</v>
      </c>
    </row>
    <row r="39" spans="3:8" ht="12.75">
      <c r="C39" s="40">
        <f t="shared" si="0"/>
        <v>23</v>
      </c>
      <c r="D39" s="43">
        <v>0.001</v>
      </c>
      <c r="E39" s="41">
        <f t="shared" si="2"/>
        <v>0.17999999999999997</v>
      </c>
      <c r="G39" s="40">
        <f t="shared" si="1"/>
        <v>23</v>
      </c>
      <c r="H39" s="42">
        <v>0.17</v>
      </c>
    </row>
    <row r="40" spans="3:8" ht="12.75">
      <c r="C40" s="40">
        <f t="shared" si="0"/>
        <v>24</v>
      </c>
      <c r="D40" s="43">
        <v>0.001</v>
      </c>
      <c r="E40" s="41">
        <f t="shared" si="2"/>
        <v>0.17899999999999996</v>
      </c>
      <c r="G40" s="40">
        <f t="shared" si="1"/>
        <v>24</v>
      </c>
      <c r="H40" s="42">
        <v>0.17</v>
      </c>
    </row>
    <row r="41" spans="3:8" ht="12.75">
      <c r="C41" s="40">
        <f t="shared" si="0"/>
        <v>25</v>
      </c>
      <c r="D41" s="43">
        <v>0.001</v>
      </c>
      <c r="E41" s="41">
        <f t="shared" si="2"/>
        <v>0.17799999999999996</v>
      </c>
      <c r="G41" s="40">
        <f t="shared" si="1"/>
        <v>25</v>
      </c>
      <c r="H41" s="42">
        <v>0.17</v>
      </c>
    </row>
    <row r="42" spans="3:8" ht="12.75">
      <c r="C42" s="40">
        <f t="shared" si="0"/>
        <v>26</v>
      </c>
      <c r="D42" s="43">
        <v>0.001</v>
      </c>
      <c r="E42" s="41">
        <f t="shared" si="2"/>
        <v>0.17699999999999996</v>
      </c>
      <c r="G42" s="40">
        <f t="shared" si="1"/>
        <v>26</v>
      </c>
      <c r="H42" s="42">
        <v>0.17</v>
      </c>
    </row>
    <row r="43" spans="3:8" ht="12.75">
      <c r="C43" s="40">
        <f t="shared" si="0"/>
        <v>27</v>
      </c>
      <c r="D43" s="43">
        <v>0.001</v>
      </c>
      <c r="E43" s="41">
        <f t="shared" si="2"/>
        <v>0.17599999999999996</v>
      </c>
      <c r="G43" s="40">
        <f t="shared" si="1"/>
        <v>27</v>
      </c>
      <c r="H43" s="42">
        <v>0.17</v>
      </c>
    </row>
    <row r="44" spans="3:8" ht="12.75">
      <c r="C44" s="40">
        <f t="shared" si="0"/>
        <v>28</v>
      </c>
      <c r="D44" s="43">
        <v>0.001</v>
      </c>
      <c r="E44" s="41">
        <f t="shared" si="2"/>
        <v>0.17499999999999996</v>
      </c>
      <c r="G44" s="40">
        <f t="shared" si="1"/>
        <v>28</v>
      </c>
      <c r="H44" s="42">
        <v>0.17</v>
      </c>
    </row>
    <row r="45" spans="3:8" ht="12.75">
      <c r="C45" s="40">
        <f t="shared" si="0"/>
        <v>29</v>
      </c>
      <c r="D45" s="43">
        <v>0.001</v>
      </c>
      <c r="E45" s="41">
        <f t="shared" si="2"/>
        <v>0.17399999999999996</v>
      </c>
      <c r="G45" s="40">
        <f t="shared" si="1"/>
        <v>29</v>
      </c>
      <c r="H45" s="42">
        <v>0.17</v>
      </c>
    </row>
    <row r="46" spans="3:8" ht="12.75">
      <c r="C46" s="40">
        <f t="shared" si="0"/>
        <v>30</v>
      </c>
      <c r="D46" s="43">
        <v>0.001</v>
      </c>
      <c r="E46" s="41">
        <f t="shared" si="2"/>
        <v>0.17299999999999996</v>
      </c>
      <c r="G46" s="40">
        <f t="shared" si="1"/>
        <v>30</v>
      </c>
      <c r="H46" s="42">
        <v>0.17</v>
      </c>
    </row>
    <row r="47" spans="3:8" ht="12.75">
      <c r="C47" s="40">
        <f t="shared" si="0"/>
        <v>31</v>
      </c>
      <c r="D47" s="43">
        <v>0.002</v>
      </c>
      <c r="E47" s="41">
        <f t="shared" si="2"/>
        <v>0.17099999999999996</v>
      </c>
      <c r="G47" s="40">
        <f t="shared" si="1"/>
        <v>31</v>
      </c>
      <c r="H47" s="42">
        <v>0.17</v>
      </c>
    </row>
    <row r="48" spans="3:8" ht="12.75">
      <c r="C48" s="40">
        <f t="shared" si="0"/>
        <v>32</v>
      </c>
      <c r="D48" s="43">
        <v>0.002</v>
      </c>
      <c r="E48" s="41">
        <f t="shared" si="2"/>
        <v>0.16899999999999996</v>
      </c>
      <c r="G48" s="40">
        <f t="shared" si="1"/>
        <v>32</v>
      </c>
      <c r="H48" s="42">
        <v>0.17</v>
      </c>
    </row>
    <row r="49" spans="3:8" ht="12.75">
      <c r="C49" s="40">
        <f t="shared" si="0"/>
        <v>33</v>
      </c>
      <c r="D49" s="43">
        <v>0.002</v>
      </c>
      <c r="E49" s="41">
        <f t="shared" si="2"/>
        <v>0.16699999999999995</v>
      </c>
      <c r="G49" s="40">
        <f t="shared" si="1"/>
        <v>33</v>
      </c>
      <c r="H49" s="42">
        <v>0.17</v>
      </c>
    </row>
    <row r="50" spans="3:8" ht="12.75">
      <c r="C50" s="40">
        <f t="shared" si="0"/>
        <v>34</v>
      </c>
      <c r="D50" s="43">
        <v>0.003</v>
      </c>
      <c r="E50" s="41">
        <f t="shared" si="2"/>
        <v>0.16399999999999995</v>
      </c>
      <c r="G50" s="40">
        <f t="shared" si="1"/>
        <v>34</v>
      </c>
      <c r="H50" s="42">
        <v>0.17</v>
      </c>
    </row>
    <row r="51" spans="3:8" ht="12.75">
      <c r="C51" s="40">
        <f aca="true" t="shared" si="3" ref="C51:C63">C50+1</f>
        <v>35</v>
      </c>
      <c r="D51" s="43">
        <v>0.003</v>
      </c>
      <c r="E51" s="41">
        <f aca="true" t="shared" si="4" ref="E51:E63">E50-D51</f>
        <v>0.16099999999999995</v>
      </c>
      <c r="G51" s="40">
        <f aca="true" t="shared" si="5" ref="G51:G63">G50+1</f>
        <v>35</v>
      </c>
      <c r="H51" s="42">
        <v>0.17</v>
      </c>
    </row>
    <row r="52" spans="3:8" ht="12.75">
      <c r="C52" s="40">
        <f t="shared" si="3"/>
        <v>36</v>
      </c>
      <c r="D52" s="43">
        <v>0.003</v>
      </c>
      <c r="E52" s="41">
        <f t="shared" si="4"/>
        <v>0.15799999999999995</v>
      </c>
      <c r="G52" s="40">
        <f t="shared" si="5"/>
        <v>36</v>
      </c>
      <c r="H52" s="42">
        <v>0.17</v>
      </c>
    </row>
    <row r="53" spans="3:8" ht="12.75">
      <c r="C53" s="40">
        <f t="shared" si="3"/>
        <v>37</v>
      </c>
      <c r="D53" s="43">
        <v>0.003</v>
      </c>
      <c r="E53" s="41">
        <f t="shared" si="4"/>
        <v>0.15499999999999994</v>
      </c>
      <c r="G53" s="40">
        <f t="shared" si="5"/>
        <v>37</v>
      </c>
      <c r="H53" s="42">
        <v>0.17</v>
      </c>
    </row>
    <row r="54" spans="3:8" ht="12.75">
      <c r="C54" s="40">
        <f t="shared" si="3"/>
        <v>38</v>
      </c>
      <c r="D54" s="43">
        <v>0.003</v>
      </c>
      <c r="E54" s="41">
        <f t="shared" si="4"/>
        <v>0.15199999999999994</v>
      </c>
      <c r="G54" s="40">
        <f t="shared" si="5"/>
        <v>38</v>
      </c>
      <c r="H54" s="42">
        <v>0.17</v>
      </c>
    </row>
    <row r="55" spans="3:8" ht="12.75">
      <c r="C55" s="40">
        <f t="shared" si="3"/>
        <v>39</v>
      </c>
      <c r="D55" s="43">
        <v>0.003</v>
      </c>
      <c r="E55" s="41">
        <f t="shared" si="4"/>
        <v>0.14899999999999994</v>
      </c>
      <c r="G55" s="40">
        <f t="shared" si="5"/>
        <v>39</v>
      </c>
      <c r="H55" s="42">
        <v>0.17</v>
      </c>
    </row>
    <row r="56" spans="3:8" ht="12.75">
      <c r="C56" s="40">
        <f t="shared" si="3"/>
        <v>40</v>
      </c>
      <c r="D56" s="43">
        <v>0.003</v>
      </c>
      <c r="E56" s="41">
        <f t="shared" si="4"/>
        <v>0.14599999999999994</v>
      </c>
      <c r="G56" s="40">
        <f t="shared" si="5"/>
        <v>40</v>
      </c>
      <c r="H56" s="42">
        <v>0.17</v>
      </c>
    </row>
    <row r="57" spans="3:8" ht="12.75">
      <c r="C57" s="40">
        <f t="shared" si="3"/>
        <v>41</v>
      </c>
      <c r="D57" s="43">
        <v>0.003</v>
      </c>
      <c r="E57" s="41">
        <f t="shared" si="4"/>
        <v>0.14299999999999993</v>
      </c>
      <c r="G57" s="40">
        <f t="shared" si="5"/>
        <v>41</v>
      </c>
      <c r="H57" s="42">
        <v>0.17</v>
      </c>
    </row>
    <row r="58" spans="3:8" ht="12.75">
      <c r="C58" s="40">
        <f t="shared" si="3"/>
        <v>42</v>
      </c>
      <c r="D58" s="43">
        <v>0.003</v>
      </c>
      <c r="E58" s="41">
        <f t="shared" si="4"/>
        <v>0.13999999999999993</v>
      </c>
      <c r="G58" s="40">
        <f t="shared" si="5"/>
        <v>42</v>
      </c>
      <c r="H58" s="42">
        <v>0.17</v>
      </c>
    </row>
    <row r="59" spans="3:8" ht="12.75">
      <c r="C59" s="40">
        <f t="shared" si="3"/>
        <v>43</v>
      </c>
      <c r="D59" s="43">
        <v>0.003</v>
      </c>
      <c r="E59" s="41">
        <f t="shared" si="4"/>
        <v>0.13699999999999993</v>
      </c>
      <c r="G59" s="40">
        <f t="shared" si="5"/>
        <v>43</v>
      </c>
      <c r="H59" s="42">
        <v>0.17</v>
      </c>
    </row>
    <row r="60" spans="3:8" ht="12.75">
      <c r="C60" s="40">
        <f t="shared" si="3"/>
        <v>44</v>
      </c>
      <c r="D60" s="43">
        <v>0.003</v>
      </c>
      <c r="E60" s="41">
        <f t="shared" si="4"/>
        <v>0.13399999999999992</v>
      </c>
      <c r="G60" s="40">
        <f t="shared" si="5"/>
        <v>44</v>
      </c>
      <c r="H60" s="42">
        <v>0.17</v>
      </c>
    </row>
    <row r="61" spans="3:8" ht="12.75">
      <c r="C61" s="40">
        <f t="shared" si="3"/>
        <v>45</v>
      </c>
      <c r="D61" s="43">
        <v>0.003</v>
      </c>
      <c r="E61" s="41">
        <f t="shared" si="4"/>
        <v>0.13099999999999992</v>
      </c>
      <c r="G61" s="40">
        <f t="shared" si="5"/>
        <v>45</v>
      </c>
      <c r="H61" s="42">
        <v>0.17</v>
      </c>
    </row>
    <row r="62" spans="3:8" ht="12.75">
      <c r="C62" s="40">
        <f t="shared" si="3"/>
        <v>46</v>
      </c>
      <c r="D62" s="43">
        <v>0.003</v>
      </c>
      <c r="E62" s="41">
        <f t="shared" si="4"/>
        <v>0.12799999999999992</v>
      </c>
      <c r="G62" s="40">
        <f t="shared" si="5"/>
        <v>46</v>
      </c>
      <c r="H62" s="42">
        <v>0.17</v>
      </c>
    </row>
    <row r="63" spans="3:8" ht="12.75">
      <c r="C63" s="40">
        <f t="shared" si="3"/>
        <v>47</v>
      </c>
      <c r="D63" s="43">
        <v>0.003</v>
      </c>
      <c r="E63" s="41">
        <f t="shared" si="4"/>
        <v>0.12499999999999992</v>
      </c>
      <c r="G63" s="40">
        <f t="shared" si="5"/>
        <v>47</v>
      </c>
      <c r="H63" s="42">
        <v>0.17</v>
      </c>
    </row>
    <row r="64" spans="3:8" ht="12.75">
      <c r="C64" s="44">
        <f>C63+1</f>
        <v>48</v>
      </c>
      <c r="D64" s="127">
        <v>0.003</v>
      </c>
      <c r="E64" s="45">
        <f t="shared" si="2"/>
        <v>0.12199999999999991</v>
      </c>
      <c r="G64" s="44">
        <f>G63+1</f>
        <v>48</v>
      </c>
      <c r="H64" s="165">
        <v>0.17</v>
      </c>
    </row>
    <row r="65" spans="5:8" ht="12.75">
      <c r="E65" s="46" t="s">
        <v>42</v>
      </c>
      <c r="H65" s="46" t="s">
        <v>43</v>
      </c>
    </row>
    <row r="67" spans="1:26" s="137" customFormat="1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9" ht="20.25">
      <c r="A69" s="67" t="s">
        <v>197</v>
      </c>
    </row>
    <row r="70" spans="3:4" ht="12.75">
      <c r="C70" t="s">
        <v>198</v>
      </c>
      <c r="D70" s="11">
        <v>0</v>
      </c>
    </row>
    <row r="71" spans="3:4" ht="12.75">
      <c r="C71" t="s">
        <v>199</v>
      </c>
      <c r="D71" s="147">
        <v>0</v>
      </c>
    </row>
    <row r="72" spans="3:4" ht="12.75">
      <c r="C72" t="s">
        <v>200</v>
      </c>
      <c r="D72" s="148">
        <v>0</v>
      </c>
    </row>
    <row r="73" spans="3:4" ht="12.75">
      <c r="C73" t="s">
        <v>201</v>
      </c>
      <c r="D73" s="147">
        <v>0</v>
      </c>
    </row>
    <row r="74" spans="3:4" ht="12.75">
      <c r="C74" t="s">
        <v>202</v>
      </c>
      <c r="D74" s="148">
        <v>0</v>
      </c>
    </row>
    <row r="75" spans="3:4" ht="12.75">
      <c r="C75" t="s">
        <v>203</v>
      </c>
      <c r="D75" s="149">
        <f>1-D74-D72</f>
        <v>1</v>
      </c>
    </row>
    <row r="77" ht="12.75">
      <c r="C77" s="140" t="s">
        <v>235</v>
      </c>
    </row>
    <row r="81" spans="1:26" s="137" customFormat="1" ht="12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3" ht="20.25">
      <c r="A83" s="67" t="s">
        <v>135</v>
      </c>
    </row>
    <row r="85" spans="3:6" ht="12.75">
      <c r="C85" t="s">
        <v>136</v>
      </c>
      <c r="D85" s="163">
        <v>0</v>
      </c>
      <c r="F85" t="s">
        <v>231</v>
      </c>
    </row>
    <row r="86" spans="4:6" ht="12.75">
      <c r="D86" s="163"/>
      <c r="F86" s="140" t="s">
        <v>232</v>
      </c>
    </row>
    <row r="88" spans="3:6" ht="12.75">
      <c r="C88" t="s">
        <v>139</v>
      </c>
      <c r="D88" s="79">
        <v>2000</v>
      </c>
      <c r="F88" t="s">
        <v>236</v>
      </c>
    </row>
    <row r="90" ht="20.25">
      <c r="A90" s="67" t="s">
        <v>79</v>
      </c>
    </row>
    <row r="92" spans="3:6" ht="12.75">
      <c r="C92" s="78" t="s">
        <v>80</v>
      </c>
      <c r="D92" s="79">
        <f>75+100</f>
        <v>175</v>
      </c>
      <c r="E92" s="78"/>
      <c r="F92" s="78" t="s">
        <v>81</v>
      </c>
    </row>
    <row r="93" spans="3:6" ht="12.75">
      <c r="C93" s="78" t="s">
        <v>82</v>
      </c>
      <c r="D93" s="79">
        <v>10</v>
      </c>
      <c r="E93" s="78"/>
      <c r="F93" s="78" t="s">
        <v>81</v>
      </c>
    </row>
    <row r="94" spans="3:6" ht="12.75">
      <c r="C94" s="78" t="s">
        <v>83</v>
      </c>
      <c r="D94" s="79">
        <v>300</v>
      </c>
      <c r="E94" s="78"/>
      <c r="F94" s="78" t="s">
        <v>81</v>
      </c>
    </row>
    <row r="95" spans="3:6" ht="12.75">
      <c r="C95" s="78" t="s">
        <v>84</v>
      </c>
      <c r="D95" s="79">
        <v>500</v>
      </c>
      <c r="E95" s="78"/>
      <c r="F95" s="78" t="s">
        <v>81</v>
      </c>
    </row>
    <row r="96" spans="3:6" ht="12.75">
      <c r="C96" s="78" t="s">
        <v>237</v>
      </c>
      <c r="D96" s="79">
        <v>3000</v>
      </c>
      <c r="E96" s="78"/>
      <c r="F96" s="78" t="s">
        <v>85</v>
      </c>
    </row>
    <row r="97" spans="3:6" ht="12.75">
      <c r="C97" s="78" t="s">
        <v>185</v>
      </c>
      <c r="D97" s="79">
        <v>0</v>
      </c>
      <c r="E97" s="78"/>
      <c r="F97" s="78"/>
    </row>
    <row r="98" spans="3:6" ht="12.75">
      <c r="C98" s="78" t="s">
        <v>186</v>
      </c>
      <c r="D98" s="79">
        <v>0</v>
      </c>
      <c r="E98" s="78"/>
      <c r="F98" s="78"/>
    </row>
    <row r="100" spans="1:6" ht="20.25">
      <c r="A100" s="67" t="s">
        <v>178</v>
      </c>
      <c r="C100" s="78"/>
      <c r="D100" s="79"/>
      <c r="E100" s="78"/>
      <c r="F100" s="78"/>
    </row>
    <row r="101" spans="3:6" ht="12.75">
      <c r="C101" s="78"/>
      <c r="D101" s="79"/>
      <c r="E101" s="78"/>
      <c r="F101" s="78"/>
    </row>
    <row r="102" spans="3:6" ht="12.75">
      <c r="C102" s="78" t="s">
        <v>179</v>
      </c>
      <c r="D102" s="47">
        <v>0</v>
      </c>
      <c r="E102" s="78"/>
      <c r="F102" s="78" t="s">
        <v>229</v>
      </c>
    </row>
    <row r="103" spans="3:6" ht="12.75">
      <c r="C103" s="78"/>
      <c r="D103" s="79"/>
      <c r="E103" s="78"/>
      <c r="F103" s="164" t="s">
        <v>180</v>
      </c>
    </row>
    <row r="104" spans="3:6" ht="12.75">
      <c r="C104" s="78"/>
      <c r="D104" s="79"/>
      <c r="E104" s="78"/>
      <c r="F104" s="164" t="s">
        <v>230</v>
      </c>
    </row>
    <row r="105" spans="3:6" ht="12.75">
      <c r="C105" s="78"/>
      <c r="D105" s="79"/>
      <c r="E105" s="78"/>
      <c r="F105" s="78"/>
    </row>
    <row r="106" spans="1:26" s="137" customFormat="1" ht="12.75">
      <c r="A106" s="81"/>
      <c r="B106" s="81"/>
      <c r="C106" s="82"/>
      <c r="D106" s="83"/>
      <c r="E106" s="82"/>
      <c r="F106" s="82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8" ht="20.25">
      <c r="A108" s="67" t="s">
        <v>64</v>
      </c>
    </row>
    <row r="109" spans="3:5" ht="12.75">
      <c r="C109" s="68" t="s">
        <v>65</v>
      </c>
      <c r="D109" s="62" t="s">
        <v>66</v>
      </c>
      <c r="E109" s="68" t="s">
        <v>67</v>
      </c>
    </row>
    <row r="110" spans="3:8" ht="12.75">
      <c r="C110">
        <v>0</v>
      </c>
      <c r="D110" s="69">
        <f aca="true" t="shared" si="6" ref="D110:D141">INDEX(CDN_Price,E110)</f>
        <v>0.22</v>
      </c>
      <c r="E110">
        <f>IF(C110&lt;10,1,IF(C110&lt;20,2,IF(C110&lt;50,3,IF(C110&lt;100,4,IF(C110&lt;150,5,6)))))</f>
        <v>1</v>
      </c>
      <c r="G110" s="72" t="s">
        <v>68</v>
      </c>
      <c r="H110" s="73" t="s">
        <v>69</v>
      </c>
    </row>
    <row r="111" spans="3:8" ht="12.75">
      <c r="C111">
        <v>1</v>
      </c>
      <c r="D111" s="70">
        <f t="shared" si="6"/>
        <v>0.22</v>
      </c>
      <c r="E111">
        <f>IF(C111&lt;10,1,IF(C111&lt;20,2,IF(C111&lt;50,3,IF(C111&lt;100,4,IF(C111&lt;150,5,6)))))</f>
        <v>1</v>
      </c>
      <c r="G111" s="74" t="s">
        <v>70</v>
      </c>
      <c r="H111" s="75">
        <v>0.22</v>
      </c>
    </row>
    <row r="112" spans="3:8" ht="12.75">
      <c r="C112">
        <f aca="true" t="shared" si="7" ref="C112:C175">C111+1</f>
        <v>2</v>
      </c>
      <c r="D112" s="70">
        <f t="shared" si="6"/>
        <v>0.22</v>
      </c>
      <c r="E112">
        <f>IF(C112&lt;10,1,IF(C112&lt;20,2,IF(C112&lt;50,3,IF(C112&lt;100,4,IF(C112&lt;150,5,6)))))</f>
        <v>1</v>
      </c>
      <c r="G112" s="74" t="s">
        <v>71</v>
      </c>
      <c r="H112" s="75">
        <v>0.2</v>
      </c>
    </row>
    <row r="113" spans="3:8" ht="12.75">
      <c r="C113">
        <f t="shared" si="7"/>
        <v>3</v>
      </c>
      <c r="D113" s="70">
        <f t="shared" si="6"/>
        <v>0.22</v>
      </c>
      <c r="E113">
        <f>IF(C113&lt;10,1,IF(C113&lt;20,2,IF(C113&lt;50,3,IF(C113&lt;100,4,IF(C113&lt;150,5,6)))))</f>
        <v>1</v>
      </c>
      <c r="G113" s="74" t="s">
        <v>72</v>
      </c>
      <c r="H113" s="75">
        <v>0.15</v>
      </c>
    </row>
    <row r="114" spans="3:8" ht="12.75">
      <c r="C114">
        <f t="shared" si="7"/>
        <v>4</v>
      </c>
      <c r="D114" s="70">
        <f t="shared" si="6"/>
        <v>0.22</v>
      </c>
      <c r="E114">
        <f aca="true" t="shared" si="8" ref="E114:E177">IF(C114&lt;10,1,IF(C114&lt;20,2,IF(C114&lt;50,3,IF(C114&lt;100,4,IF(C114&lt;150,5,6)))))</f>
        <v>1</v>
      </c>
      <c r="G114" s="74" t="s">
        <v>73</v>
      </c>
      <c r="H114" s="75">
        <v>0.12</v>
      </c>
    </row>
    <row r="115" spans="3:8" ht="12.75">
      <c r="C115">
        <f t="shared" si="7"/>
        <v>5</v>
      </c>
      <c r="D115" s="70">
        <f t="shared" si="6"/>
        <v>0.22</v>
      </c>
      <c r="E115">
        <f t="shared" si="8"/>
        <v>1</v>
      </c>
      <c r="G115" s="74" t="s">
        <v>74</v>
      </c>
      <c r="H115" s="75">
        <v>0.1</v>
      </c>
    </row>
    <row r="116" spans="3:8" ht="12.75">
      <c r="C116">
        <f t="shared" si="7"/>
        <v>6</v>
      </c>
      <c r="D116" s="70">
        <f t="shared" si="6"/>
        <v>0.22</v>
      </c>
      <c r="E116">
        <f t="shared" si="8"/>
        <v>1</v>
      </c>
      <c r="G116" s="76" t="s">
        <v>75</v>
      </c>
      <c r="H116" s="77">
        <v>0.09</v>
      </c>
    </row>
    <row r="117" spans="3:5" ht="12.75">
      <c r="C117">
        <f t="shared" si="7"/>
        <v>7</v>
      </c>
      <c r="D117" s="70">
        <f t="shared" si="6"/>
        <v>0.22</v>
      </c>
      <c r="E117">
        <f t="shared" si="8"/>
        <v>1</v>
      </c>
    </row>
    <row r="118" spans="3:5" ht="12.75">
      <c r="C118">
        <f t="shared" si="7"/>
        <v>8</v>
      </c>
      <c r="D118" s="70">
        <f t="shared" si="6"/>
        <v>0.22</v>
      </c>
      <c r="E118">
        <f t="shared" si="8"/>
        <v>1</v>
      </c>
    </row>
    <row r="119" spans="3:5" ht="12.75">
      <c r="C119">
        <f t="shared" si="7"/>
        <v>9</v>
      </c>
      <c r="D119" s="70">
        <f t="shared" si="6"/>
        <v>0.22</v>
      </c>
      <c r="E119">
        <f t="shared" si="8"/>
        <v>1</v>
      </c>
    </row>
    <row r="120" spans="3:5" ht="12.75">
      <c r="C120">
        <f t="shared" si="7"/>
        <v>10</v>
      </c>
      <c r="D120" s="70">
        <f t="shared" si="6"/>
        <v>0.2</v>
      </c>
      <c r="E120">
        <f t="shared" si="8"/>
        <v>2</v>
      </c>
    </row>
    <row r="121" spans="3:5" ht="12.75">
      <c r="C121">
        <f t="shared" si="7"/>
        <v>11</v>
      </c>
      <c r="D121" s="70">
        <f t="shared" si="6"/>
        <v>0.2</v>
      </c>
      <c r="E121">
        <f t="shared" si="8"/>
        <v>2</v>
      </c>
    </row>
    <row r="122" spans="3:5" ht="12.75">
      <c r="C122">
        <f t="shared" si="7"/>
        <v>12</v>
      </c>
      <c r="D122" s="70">
        <f t="shared" si="6"/>
        <v>0.2</v>
      </c>
      <c r="E122">
        <f t="shared" si="8"/>
        <v>2</v>
      </c>
    </row>
    <row r="123" spans="3:5" ht="12.75">
      <c r="C123">
        <f t="shared" si="7"/>
        <v>13</v>
      </c>
      <c r="D123" s="70">
        <f t="shared" si="6"/>
        <v>0.2</v>
      </c>
      <c r="E123">
        <f t="shared" si="8"/>
        <v>2</v>
      </c>
    </row>
    <row r="124" spans="3:5" ht="12.75">
      <c r="C124">
        <f t="shared" si="7"/>
        <v>14</v>
      </c>
      <c r="D124" s="70">
        <f t="shared" si="6"/>
        <v>0.2</v>
      </c>
      <c r="E124">
        <f t="shared" si="8"/>
        <v>2</v>
      </c>
    </row>
    <row r="125" spans="3:5" ht="12.75">
      <c r="C125">
        <f t="shared" si="7"/>
        <v>15</v>
      </c>
      <c r="D125" s="70">
        <f t="shared" si="6"/>
        <v>0.2</v>
      </c>
      <c r="E125">
        <f t="shared" si="8"/>
        <v>2</v>
      </c>
    </row>
    <row r="126" spans="3:5" ht="12.75">
      <c r="C126">
        <f t="shared" si="7"/>
        <v>16</v>
      </c>
      <c r="D126" s="70">
        <f t="shared" si="6"/>
        <v>0.2</v>
      </c>
      <c r="E126">
        <f t="shared" si="8"/>
        <v>2</v>
      </c>
    </row>
    <row r="127" spans="3:5" ht="12.75">
      <c r="C127">
        <f t="shared" si="7"/>
        <v>17</v>
      </c>
      <c r="D127" s="70">
        <f t="shared" si="6"/>
        <v>0.2</v>
      </c>
      <c r="E127">
        <f t="shared" si="8"/>
        <v>2</v>
      </c>
    </row>
    <row r="128" spans="3:5" ht="12.75">
      <c r="C128">
        <f t="shared" si="7"/>
        <v>18</v>
      </c>
      <c r="D128" s="70">
        <f t="shared" si="6"/>
        <v>0.2</v>
      </c>
      <c r="E128">
        <f t="shared" si="8"/>
        <v>2</v>
      </c>
    </row>
    <row r="129" spans="3:5" ht="12.75">
      <c r="C129">
        <f>C128+1</f>
        <v>19</v>
      </c>
      <c r="D129" s="70">
        <f t="shared" si="6"/>
        <v>0.2</v>
      </c>
      <c r="E129">
        <f t="shared" si="8"/>
        <v>2</v>
      </c>
    </row>
    <row r="130" spans="3:5" ht="12.75">
      <c r="C130">
        <f t="shared" si="7"/>
        <v>20</v>
      </c>
      <c r="D130" s="70">
        <f t="shared" si="6"/>
        <v>0.15</v>
      </c>
      <c r="E130">
        <f t="shared" si="8"/>
        <v>3</v>
      </c>
    </row>
    <row r="131" spans="3:5" ht="12.75">
      <c r="C131">
        <f t="shared" si="7"/>
        <v>21</v>
      </c>
      <c r="D131" s="70">
        <f t="shared" si="6"/>
        <v>0.15</v>
      </c>
      <c r="E131">
        <f t="shared" si="8"/>
        <v>3</v>
      </c>
    </row>
    <row r="132" spans="3:5" ht="12.75">
      <c r="C132">
        <f t="shared" si="7"/>
        <v>22</v>
      </c>
      <c r="D132" s="70">
        <f t="shared" si="6"/>
        <v>0.15</v>
      </c>
      <c r="E132">
        <f t="shared" si="8"/>
        <v>3</v>
      </c>
    </row>
    <row r="133" spans="3:5" ht="12.75">
      <c r="C133">
        <f t="shared" si="7"/>
        <v>23</v>
      </c>
      <c r="D133" s="70">
        <f t="shared" si="6"/>
        <v>0.15</v>
      </c>
      <c r="E133">
        <f t="shared" si="8"/>
        <v>3</v>
      </c>
    </row>
    <row r="134" spans="3:5" ht="12.75">
      <c r="C134">
        <f t="shared" si="7"/>
        <v>24</v>
      </c>
      <c r="D134" s="70">
        <f t="shared" si="6"/>
        <v>0.15</v>
      </c>
      <c r="E134">
        <f t="shared" si="8"/>
        <v>3</v>
      </c>
    </row>
    <row r="135" spans="3:5" ht="12.75">
      <c r="C135">
        <f t="shared" si="7"/>
        <v>25</v>
      </c>
      <c r="D135" s="70">
        <f t="shared" si="6"/>
        <v>0.15</v>
      </c>
      <c r="E135">
        <f t="shared" si="8"/>
        <v>3</v>
      </c>
    </row>
    <row r="136" spans="3:5" ht="12.75">
      <c r="C136">
        <f t="shared" si="7"/>
        <v>26</v>
      </c>
      <c r="D136" s="70">
        <f t="shared" si="6"/>
        <v>0.15</v>
      </c>
      <c r="E136">
        <f t="shared" si="8"/>
        <v>3</v>
      </c>
    </row>
    <row r="137" spans="3:5" ht="12.75">
      <c r="C137">
        <f t="shared" si="7"/>
        <v>27</v>
      </c>
      <c r="D137" s="70">
        <f t="shared" si="6"/>
        <v>0.15</v>
      </c>
      <c r="E137">
        <f t="shared" si="8"/>
        <v>3</v>
      </c>
    </row>
    <row r="138" spans="3:5" ht="12.75">
      <c r="C138">
        <f t="shared" si="7"/>
        <v>28</v>
      </c>
      <c r="D138" s="70">
        <f t="shared" si="6"/>
        <v>0.15</v>
      </c>
      <c r="E138">
        <f t="shared" si="8"/>
        <v>3</v>
      </c>
    </row>
    <row r="139" spans="3:5" ht="12.75">
      <c r="C139">
        <f t="shared" si="7"/>
        <v>29</v>
      </c>
      <c r="D139" s="70">
        <f t="shared" si="6"/>
        <v>0.15</v>
      </c>
      <c r="E139">
        <f t="shared" si="8"/>
        <v>3</v>
      </c>
    </row>
    <row r="140" spans="3:5" ht="12.75">
      <c r="C140">
        <f t="shared" si="7"/>
        <v>30</v>
      </c>
      <c r="D140" s="70">
        <f t="shared" si="6"/>
        <v>0.15</v>
      </c>
      <c r="E140">
        <f t="shared" si="8"/>
        <v>3</v>
      </c>
    </row>
    <row r="141" spans="3:5" ht="12.75">
      <c r="C141">
        <f t="shared" si="7"/>
        <v>31</v>
      </c>
      <c r="D141" s="70">
        <f t="shared" si="6"/>
        <v>0.15</v>
      </c>
      <c r="E141">
        <f t="shared" si="8"/>
        <v>3</v>
      </c>
    </row>
    <row r="142" spans="3:5" ht="12.75">
      <c r="C142">
        <f t="shared" si="7"/>
        <v>32</v>
      </c>
      <c r="D142" s="70">
        <f aca="true" t="shared" si="9" ref="D142:D173">INDEX(CDN_Price,E142)</f>
        <v>0.15</v>
      </c>
      <c r="E142">
        <f t="shared" si="8"/>
        <v>3</v>
      </c>
    </row>
    <row r="143" spans="3:5" ht="12.75">
      <c r="C143">
        <f t="shared" si="7"/>
        <v>33</v>
      </c>
      <c r="D143" s="70">
        <f t="shared" si="9"/>
        <v>0.15</v>
      </c>
      <c r="E143">
        <f t="shared" si="8"/>
        <v>3</v>
      </c>
    </row>
    <row r="144" spans="3:5" ht="12.75">
      <c r="C144">
        <f t="shared" si="7"/>
        <v>34</v>
      </c>
      <c r="D144" s="70">
        <f t="shared" si="9"/>
        <v>0.15</v>
      </c>
      <c r="E144">
        <f t="shared" si="8"/>
        <v>3</v>
      </c>
    </row>
    <row r="145" spans="3:5" ht="12.75">
      <c r="C145">
        <f t="shared" si="7"/>
        <v>35</v>
      </c>
      <c r="D145" s="70">
        <f t="shared" si="9"/>
        <v>0.15</v>
      </c>
      <c r="E145">
        <f t="shared" si="8"/>
        <v>3</v>
      </c>
    </row>
    <row r="146" spans="3:5" ht="12.75">
      <c r="C146">
        <f t="shared" si="7"/>
        <v>36</v>
      </c>
      <c r="D146" s="70">
        <f t="shared" si="9"/>
        <v>0.15</v>
      </c>
      <c r="E146">
        <f t="shared" si="8"/>
        <v>3</v>
      </c>
    </row>
    <row r="147" spans="3:5" ht="12.75">
      <c r="C147">
        <f t="shared" si="7"/>
        <v>37</v>
      </c>
      <c r="D147" s="70">
        <f t="shared" si="9"/>
        <v>0.15</v>
      </c>
      <c r="E147">
        <f t="shared" si="8"/>
        <v>3</v>
      </c>
    </row>
    <row r="148" spans="3:5" ht="12.75">
      <c r="C148">
        <f t="shared" si="7"/>
        <v>38</v>
      </c>
      <c r="D148" s="70">
        <f t="shared" si="9"/>
        <v>0.15</v>
      </c>
      <c r="E148">
        <f t="shared" si="8"/>
        <v>3</v>
      </c>
    </row>
    <row r="149" spans="3:5" ht="12.75">
      <c r="C149">
        <f t="shared" si="7"/>
        <v>39</v>
      </c>
      <c r="D149" s="70">
        <f t="shared" si="9"/>
        <v>0.15</v>
      </c>
      <c r="E149">
        <f t="shared" si="8"/>
        <v>3</v>
      </c>
    </row>
    <row r="150" spans="3:5" ht="12.75">
      <c r="C150">
        <f t="shared" si="7"/>
        <v>40</v>
      </c>
      <c r="D150" s="70">
        <f t="shared" si="9"/>
        <v>0.15</v>
      </c>
      <c r="E150">
        <f t="shared" si="8"/>
        <v>3</v>
      </c>
    </row>
    <row r="151" spans="3:5" ht="12.75">
      <c r="C151">
        <f t="shared" si="7"/>
        <v>41</v>
      </c>
      <c r="D151" s="70">
        <f t="shared" si="9"/>
        <v>0.15</v>
      </c>
      <c r="E151">
        <f t="shared" si="8"/>
        <v>3</v>
      </c>
    </row>
    <row r="152" spans="3:5" ht="12.75">
      <c r="C152">
        <f t="shared" si="7"/>
        <v>42</v>
      </c>
      <c r="D152" s="70">
        <f t="shared" si="9"/>
        <v>0.15</v>
      </c>
      <c r="E152">
        <f t="shared" si="8"/>
        <v>3</v>
      </c>
    </row>
    <row r="153" spans="3:5" ht="12.75">
      <c r="C153">
        <f t="shared" si="7"/>
        <v>43</v>
      </c>
      <c r="D153" s="70">
        <f t="shared" si="9"/>
        <v>0.15</v>
      </c>
      <c r="E153">
        <f t="shared" si="8"/>
        <v>3</v>
      </c>
    </row>
    <row r="154" spans="3:5" ht="12.75">
      <c r="C154">
        <f t="shared" si="7"/>
        <v>44</v>
      </c>
      <c r="D154" s="70">
        <f t="shared" si="9"/>
        <v>0.15</v>
      </c>
      <c r="E154">
        <f t="shared" si="8"/>
        <v>3</v>
      </c>
    </row>
    <row r="155" spans="3:5" ht="12.75">
      <c r="C155">
        <f t="shared" si="7"/>
        <v>45</v>
      </c>
      <c r="D155" s="70">
        <f t="shared" si="9"/>
        <v>0.15</v>
      </c>
      <c r="E155">
        <f t="shared" si="8"/>
        <v>3</v>
      </c>
    </row>
    <row r="156" spans="3:5" ht="12.75">
      <c r="C156">
        <f t="shared" si="7"/>
        <v>46</v>
      </c>
      <c r="D156" s="70">
        <f t="shared" si="9"/>
        <v>0.15</v>
      </c>
      <c r="E156">
        <f t="shared" si="8"/>
        <v>3</v>
      </c>
    </row>
    <row r="157" spans="3:5" ht="12.75">
      <c r="C157">
        <f t="shared" si="7"/>
        <v>47</v>
      </c>
      <c r="D157" s="70">
        <f t="shared" si="9"/>
        <v>0.15</v>
      </c>
      <c r="E157">
        <f t="shared" si="8"/>
        <v>3</v>
      </c>
    </row>
    <row r="158" spans="3:5" ht="12.75">
      <c r="C158">
        <f t="shared" si="7"/>
        <v>48</v>
      </c>
      <c r="D158" s="70">
        <f t="shared" si="9"/>
        <v>0.15</v>
      </c>
      <c r="E158">
        <f t="shared" si="8"/>
        <v>3</v>
      </c>
    </row>
    <row r="159" spans="3:5" ht="12.75">
      <c r="C159">
        <f t="shared" si="7"/>
        <v>49</v>
      </c>
      <c r="D159" s="70">
        <f t="shared" si="9"/>
        <v>0.15</v>
      </c>
      <c r="E159">
        <f t="shared" si="8"/>
        <v>3</v>
      </c>
    </row>
    <row r="160" spans="3:5" ht="12.75">
      <c r="C160">
        <f t="shared" si="7"/>
        <v>50</v>
      </c>
      <c r="D160" s="70">
        <f t="shared" si="9"/>
        <v>0.12</v>
      </c>
      <c r="E160">
        <f t="shared" si="8"/>
        <v>4</v>
      </c>
    </row>
    <row r="161" spans="3:5" ht="12.75">
      <c r="C161">
        <f t="shared" si="7"/>
        <v>51</v>
      </c>
      <c r="D161" s="70">
        <f t="shared" si="9"/>
        <v>0.12</v>
      </c>
      <c r="E161">
        <f t="shared" si="8"/>
        <v>4</v>
      </c>
    </row>
    <row r="162" spans="3:5" ht="12.75">
      <c r="C162">
        <f t="shared" si="7"/>
        <v>52</v>
      </c>
      <c r="D162" s="70">
        <f t="shared" si="9"/>
        <v>0.12</v>
      </c>
      <c r="E162">
        <f t="shared" si="8"/>
        <v>4</v>
      </c>
    </row>
    <row r="163" spans="3:5" ht="12.75">
      <c r="C163">
        <f t="shared" si="7"/>
        <v>53</v>
      </c>
      <c r="D163" s="70">
        <f t="shared" si="9"/>
        <v>0.12</v>
      </c>
      <c r="E163">
        <f t="shared" si="8"/>
        <v>4</v>
      </c>
    </row>
    <row r="164" spans="3:5" ht="12.75">
      <c r="C164">
        <f t="shared" si="7"/>
        <v>54</v>
      </c>
      <c r="D164" s="70">
        <f t="shared" si="9"/>
        <v>0.12</v>
      </c>
      <c r="E164">
        <f t="shared" si="8"/>
        <v>4</v>
      </c>
    </row>
    <row r="165" spans="3:5" ht="12.75">
      <c r="C165">
        <f t="shared" si="7"/>
        <v>55</v>
      </c>
      <c r="D165" s="70">
        <f t="shared" si="9"/>
        <v>0.12</v>
      </c>
      <c r="E165">
        <f t="shared" si="8"/>
        <v>4</v>
      </c>
    </row>
    <row r="166" spans="3:5" ht="12.75">
      <c r="C166">
        <f t="shared" si="7"/>
        <v>56</v>
      </c>
      <c r="D166" s="70">
        <f t="shared" si="9"/>
        <v>0.12</v>
      </c>
      <c r="E166">
        <f t="shared" si="8"/>
        <v>4</v>
      </c>
    </row>
    <row r="167" spans="3:5" ht="12.75">
      <c r="C167">
        <f t="shared" si="7"/>
        <v>57</v>
      </c>
      <c r="D167" s="70">
        <f t="shared" si="9"/>
        <v>0.12</v>
      </c>
      <c r="E167">
        <f t="shared" si="8"/>
        <v>4</v>
      </c>
    </row>
    <row r="168" spans="3:5" ht="12.75">
      <c r="C168">
        <f t="shared" si="7"/>
        <v>58</v>
      </c>
      <c r="D168" s="70">
        <f t="shared" si="9"/>
        <v>0.12</v>
      </c>
      <c r="E168">
        <f t="shared" si="8"/>
        <v>4</v>
      </c>
    </row>
    <row r="169" spans="3:5" ht="12.75">
      <c r="C169">
        <f t="shared" si="7"/>
        <v>59</v>
      </c>
      <c r="D169" s="70">
        <f t="shared" si="9"/>
        <v>0.12</v>
      </c>
      <c r="E169">
        <f t="shared" si="8"/>
        <v>4</v>
      </c>
    </row>
    <row r="170" spans="3:5" ht="12.75">
      <c r="C170">
        <f t="shared" si="7"/>
        <v>60</v>
      </c>
      <c r="D170" s="70">
        <f t="shared" si="9"/>
        <v>0.12</v>
      </c>
      <c r="E170">
        <f t="shared" si="8"/>
        <v>4</v>
      </c>
    </row>
    <row r="171" spans="3:5" ht="12.75">
      <c r="C171">
        <f t="shared" si="7"/>
        <v>61</v>
      </c>
      <c r="D171" s="70">
        <f t="shared" si="9"/>
        <v>0.12</v>
      </c>
      <c r="E171">
        <f t="shared" si="8"/>
        <v>4</v>
      </c>
    </row>
    <row r="172" spans="3:5" ht="12.75">
      <c r="C172">
        <f t="shared" si="7"/>
        <v>62</v>
      </c>
      <c r="D172" s="70">
        <f t="shared" si="9"/>
        <v>0.12</v>
      </c>
      <c r="E172">
        <f t="shared" si="8"/>
        <v>4</v>
      </c>
    </row>
    <row r="173" spans="3:5" ht="12.75">
      <c r="C173">
        <f t="shared" si="7"/>
        <v>63</v>
      </c>
      <c r="D173" s="70">
        <f t="shared" si="9"/>
        <v>0.12</v>
      </c>
      <c r="E173">
        <f t="shared" si="8"/>
        <v>4</v>
      </c>
    </row>
    <row r="174" spans="3:5" ht="12.75">
      <c r="C174">
        <f t="shared" si="7"/>
        <v>64</v>
      </c>
      <c r="D174" s="70">
        <f aca="true" t="shared" si="10" ref="D174:D205">INDEX(CDN_Price,E174)</f>
        <v>0.12</v>
      </c>
      <c r="E174">
        <f t="shared" si="8"/>
        <v>4</v>
      </c>
    </row>
    <row r="175" spans="3:5" ht="12.75">
      <c r="C175">
        <f t="shared" si="7"/>
        <v>65</v>
      </c>
      <c r="D175" s="70">
        <f t="shared" si="10"/>
        <v>0.12</v>
      </c>
      <c r="E175">
        <f t="shared" si="8"/>
        <v>4</v>
      </c>
    </row>
    <row r="176" spans="3:5" ht="12.75">
      <c r="C176">
        <f aca="true" t="shared" si="11" ref="C176:C239">C175+1</f>
        <v>66</v>
      </c>
      <c r="D176" s="70">
        <f t="shared" si="10"/>
        <v>0.12</v>
      </c>
      <c r="E176">
        <f t="shared" si="8"/>
        <v>4</v>
      </c>
    </row>
    <row r="177" spans="3:5" ht="12.75">
      <c r="C177">
        <f t="shared" si="11"/>
        <v>67</v>
      </c>
      <c r="D177" s="70">
        <f t="shared" si="10"/>
        <v>0.12</v>
      </c>
      <c r="E177">
        <f t="shared" si="8"/>
        <v>4</v>
      </c>
    </row>
    <row r="178" spans="3:5" ht="12.75">
      <c r="C178">
        <f t="shared" si="11"/>
        <v>68</v>
      </c>
      <c r="D178" s="70">
        <f t="shared" si="10"/>
        <v>0.12</v>
      </c>
      <c r="E178">
        <f aca="true" t="shared" si="12" ref="E178:E241">IF(C178&lt;10,1,IF(C178&lt;20,2,IF(C178&lt;50,3,IF(C178&lt;100,4,IF(C178&lt;150,5,6)))))</f>
        <v>4</v>
      </c>
    </row>
    <row r="179" spans="3:5" ht="12.75">
      <c r="C179">
        <f t="shared" si="11"/>
        <v>69</v>
      </c>
      <c r="D179" s="70">
        <f t="shared" si="10"/>
        <v>0.12</v>
      </c>
      <c r="E179">
        <f t="shared" si="12"/>
        <v>4</v>
      </c>
    </row>
    <row r="180" spans="3:5" ht="12.75">
      <c r="C180">
        <f t="shared" si="11"/>
        <v>70</v>
      </c>
      <c r="D180" s="70">
        <f t="shared" si="10"/>
        <v>0.12</v>
      </c>
      <c r="E180">
        <f t="shared" si="12"/>
        <v>4</v>
      </c>
    </row>
    <row r="181" spans="3:5" ht="12.75">
      <c r="C181">
        <f t="shared" si="11"/>
        <v>71</v>
      </c>
      <c r="D181" s="70">
        <f t="shared" si="10"/>
        <v>0.12</v>
      </c>
      <c r="E181">
        <f t="shared" si="12"/>
        <v>4</v>
      </c>
    </row>
    <row r="182" spans="3:5" ht="12.75">
      <c r="C182">
        <f t="shared" si="11"/>
        <v>72</v>
      </c>
      <c r="D182" s="70">
        <f t="shared" si="10"/>
        <v>0.12</v>
      </c>
      <c r="E182">
        <f t="shared" si="12"/>
        <v>4</v>
      </c>
    </row>
    <row r="183" spans="3:5" ht="12.75">
      <c r="C183">
        <f t="shared" si="11"/>
        <v>73</v>
      </c>
      <c r="D183" s="70">
        <f t="shared" si="10"/>
        <v>0.12</v>
      </c>
      <c r="E183">
        <f t="shared" si="12"/>
        <v>4</v>
      </c>
    </row>
    <row r="184" spans="3:5" ht="12.75">
      <c r="C184">
        <f t="shared" si="11"/>
        <v>74</v>
      </c>
      <c r="D184" s="70">
        <f t="shared" si="10"/>
        <v>0.12</v>
      </c>
      <c r="E184">
        <f t="shared" si="12"/>
        <v>4</v>
      </c>
    </row>
    <row r="185" spans="3:5" ht="12.75">
      <c r="C185">
        <f t="shared" si="11"/>
        <v>75</v>
      </c>
      <c r="D185" s="70">
        <f t="shared" si="10"/>
        <v>0.12</v>
      </c>
      <c r="E185">
        <f t="shared" si="12"/>
        <v>4</v>
      </c>
    </row>
    <row r="186" spans="3:5" ht="12.75">
      <c r="C186">
        <f t="shared" si="11"/>
        <v>76</v>
      </c>
      <c r="D186" s="70">
        <f t="shared" si="10"/>
        <v>0.12</v>
      </c>
      <c r="E186">
        <f t="shared" si="12"/>
        <v>4</v>
      </c>
    </row>
    <row r="187" spans="3:5" ht="12.75">
      <c r="C187">
        <f t="shared" si="11"/>
        <v>77</v>
      </c>
      <c r="D187" s="70">
        <f t="shared" si="10"/>
        <v>0.12</v>
      </c>
      <c r="E187">
        <f t="shared" si="12"/>
        <v>4</v>
      </c>
    </row>
    <row r="188" spans="3:5" ht="12.75">
      <c r="C188">
        <f t="shared" si="11"/>
        <v>78</v>
      </c>
      <c r="D188" s="70">
        <f t="shared" si="10"/>
        <v>0.12</v>
      </c>
      <c r="E188">
        <f t="shared" si="12"/>
        <v>4</v>
      </c>
    </row>
    <row r="189" spans="3:5" ht="12.75">
      <c r="C189">
        <f t="shared" si="11"/>
        <v>79</v>
      </c>
      <c r="D189" s="70">
        <f t="shared" si="10"/>
        <v>0.12</v>
      </c>
      <c r="E189">
        <f t="shared" si="12"/>
        <v>4</v>
      </c>
    </row>
    <row r="190" spans="3:5" ht="12.75">
      <c r="C190">
        <f t="shared" si="11"/>
        <v>80</v>
      </c>
      <c r="D190" s="70">
        <f t="shared" si="10"/>
        <v>0.12</v>
      </c>
      <c r="E190">
        <f t="shared" si="12"/>
        <v>4</v>
      </c>
    </row>
    <row r="191" spans="3:5" ht="12.75">
      <c r="C191">
        <f t="shared" si="11"/>
        <v>81</v>
      </c>
      <c r="D191" s="70">
        <f t="shared" si="10"/>
        <v>0.12</v>
      </c>
      <c r="E191">
        <f t="shared" si="12"/>
        <v>4</v>
      </c>
    </row>
    <row r="192" spans="3:5" ht="12.75">
      <c r="C192">
        <f t="shared" si="11"/>
        <v>82</v>
      </c>
      <c r="D192" s="70">
        <f t="shared" si="10"/>
        <v>0.12</v>
      </c>
      <c r="E192">
        <f t="shared" si="12"/>
        <v>4</v>
      </c>
    </row>
    <row r="193" spans="3:5" ht="12.75">
      <c r="C193">
        <f t="shared" si="11"/>
        <v>83</v>
      </c>
      <c r="D193" s="70">
        <f t="shared" si="10"/>
        <v>0.12</v>
      </c>
      <c r="E193">
        <f t="shared" si="12"/>
        <v>4</v>
      </c>
    </row>
    <row r="194" spans="3:5" ht="12.75">
      <c r="C194">
        <f t="shared" si="11"/>
        <v>84</v>
      </c>
      <c r="D194" s="70">
        <f t="shared" si="10"/>
        <v>0.12</v>
      </c>
      <c r="E194">
        <f t="shared" si="12"/>
        <v>4</v>
      </c>
    </row>
    <row r="195" spans="3:5" ht="12.75">
      <c r="C195">
        <f t="shared" si="11"/>
        <v>85</v>
      </c>
      <c r="D195" s="70">
        <f t="shared" si="10"/>
        <v>0.12</v>
      </c>
      <c r="E195">
        <f t="shared" si="12"/>
        <v>4</v>
      </c>
    </row>
    <row r="196" spans="3:5" ht="12.75">
      <c r="C196">
        <f t="shared" si="11"/>
        <v>86</v>
      </c>
      <c r="D196" s="70">
        <f t="shared" si="10"/>
        <v>0.12</v>
      </c>
      <c r="E196">
        <f t="shared" si="12"/>
        <v>4</v>
      </c>
    </row>
    <row r="197" spans="3:5" ht="12.75">
      <c r="C197">
        <f t="shared" si="11"/>
        <v>87</v>
      </c>
      <c r="D197" s="70">
        <f t="shared" si="10"/>
        <v>0.12</v>
      </c>
      <c r="E197">
        <f t="shared" si="12"/>
        <v>4</v>
      </c>
    </row>
    <row r="198" spans="3:5" ht="12.75">
      <c r="C198">
        <f t="shared" si="11"/>
        <v>88</v>
      </c>
      <c r="D198" s="70">
        <f t="shared" si="10"/>
        <v>0.12</v>
      </c>
      <c r="E198">
        <f t="shared" si="12"/>
        <v>4</v>
      </c>
    </row>
    <row r="199" spans="3:5" ht="12.75">
      <c r="C199">
        <f t="shared" si="11"/>
        <v>89</v>
      </c>
      <c r="D199" s="70">
        <f t="shared" si="10"/>
        <v>0.12</v>
      </c>
      <c r="E199">
        <f t="shared" si="12"/>
        <v>4</v>
      </c>
    </row>
    <row r="200" spans="3:5" ht="12.75">
      <c r="C200">
        <f t="shared" si="11"/>
        <v>90</v>
      </c>
      <c r="D200" s="70">
        <f t="shared" si="10"/>
        <v>0.12</v>
      </c>
      <c r="E200">
        <f t="shared" si="12"/>
        <v>4</v>
      </c>
    </row>
    <row r="201" spans="3:5" ht="12.75">
      <c r="C201">
        <f t="shared" si="11"/>
        <v>91</v>
      </c>
      <c r="D201" s="70">
        <f t="shared" si="10"/>
        <v>0.12</v>
      </c>
      <c r="E201">
        <f t="shared" si="12"/>
        <v>4</v>
      </c>
    </row>
    <row r="202" spans="3:5" ht="12.75">
      <c r="C202">
        <f t="shared" si="11"/>
        <v>92</v>
      </c>
      <c r="D202" s="70">
        <f t="shared" si="10"/>
        <v>0.12</v>
      </c>
      <c r="E202">
        <f t="shared" si="12"/>
        <v>4</v>
      </c>
    </row>
    <row r="203" spans="3:5" ht="12.75">
      <c r="C203">
        <f t="shared" si="11"/>
        <v>93</v>
      </c>
      <c r="D203" s="70">
        <f t="shared" si="10"/>
        <v>0.12</v>
      </c>
      <c r="E203">
        <f t="shared" si="12"/>
        <v>4</v>
      </c>
    </row>
    <row r="204" spans="3:5" ht="12.75">
      <c r="C204">
        <f t="shared" si="11"/>
        <v>94</v>
      </c>
      <c r="D204" s="70">
        <f t="shared" si="10"/>
        <v>0.12</v>
      </c>
      <c r="E204">
        <f t="shared" si="12"/>
        <v>4</v>
      </c>
    </row>
    <row r="205" spans="3:5" ht="12.75">
      <c r="C205">
        <f t="shared" si="11"/>
        <v>95</v>
      </c>
      <c r="D205" s="70">
        <f t="shared" si="10"/>
        <v>0.12</v>
      </c>
      <c r="E205">
        <f t="shared" si="12"/>
        <v>4</v>
      </c>
    </row>
    <row r="206" spans="3:5" ht="12.75">
      <c r="C206">
        <f t="shared" si="11"/>
        <v>96</v>
      </c>
      <c r="D206" s="70">
        <f aca="true" t="shared" si="13" ref="D206:D237">INDEX(CDN_Price,E206)</f>
        <v>0.12</v>
      </c>
      <c r="E206">
        <f t="shared" si="12"/>
        <v>4</v>
      </c>
    </row>
    <row r="207" spans="3:5" ht="12.75">
      <c r="C207">
        <f t="shared" si="11"/>
        <v>97</v>
      </c>
      <c r="D207" s="70">
        <f t="shared" si="13"/>
        <v>0.12</v>
      </c>
      <c r="E207">
        <f t="shared" si="12"/>
        <v>4</v>
      </c>
    </row>
    <row r="208" spans="3:5" ht="12.75">
      <c r="C208">
        <f t="shared" si="11"/>
        <v>98</v>
      </c>
      <c r="D208" s="70">
        <f t="shared" si="13"/>
        <v>0.12</v>
      </c>
      <c r="E208">
        <f t="shared" si="12"/>
        <v>4</v>
      </c>
    </row>
    <row r="209" spans="3:5" ht="12.75">
      <c r="C209">
        <f t="shared" si="11"/>
        <v>99</v>
      </c>
      <c r="D209" s="70">
        <f t="shared" si="13"/>
        <v>0.12</v>
      </c>
      <c r="E209">
        <f t="shared" si="12"/>
        <v>4</v>
      </c>
    </row>
    <row r="210" spans="3:5" ht="12.75">
      <c r="C210">
        <f t="shared" si="11"/>
        <v>100</v>
      </c>
      <c r="D210" s="70">
        <f t="shared" si="13"/>
        <v>0.1</v>
      </c>
      <c r="E210">
        <f t="shared" si="12"/>
        <v>5</v>
      </c>
    </row>
    <row r="211" spans="3:5" ht="12.75">
      <c r="C211">
        <f t="shared" si="11"/>
        <v>101</v>
      </c>
      <c r="D211" s="70">
        <f t="shared" si="13"/>
        <v>0.1</v>
      </c>
      <c r="E211">
        <f t="shared" si="12"/>
        <v>5</v>
      </c>
    </row>
    <row r="212" spans="3:5" ht="12.75">
      <c r="C212">
        <f t="shared" si="11"/>
        <v>102</v>
      </c>
      <c r="D212" s="70">
        <f t="shared" si="13"/>
        <v>0.1</v>
      </c>
      <c r="E212">
        <f t="shared" si="12"/>
        <v>5</v>
      </c>
    </row>
    <row r="213" spans="3:5" ht="12.75">
      <c r="C213">
        <f t="shared" si="11"/>
        <v>103</v>
      </c>
      <c r="D213" s="70">
        <f t="shared" si="13"/>
        <v>0.1</v>
      </c>
      <c r="E213">
        <f t="shared" si="12"/>
        <v>5</v>
      </c>
    </row>
    <row r="214" spans="3:5" ht="12.75">
      <c r="C214">
        <f t="shared" si="11"/>
        <v>104</v>
      </c>
      <c r="D214" s="70">
        <f t="shared" si="13"/>
        <v>0.1</v>
      </c>
      <c r="E214">
        <f t="shared" si="12"/>
        <v>5</v>
      </c>
    </row>
    <row r="215" spans="3:5" ht="12.75">
      <c r="C215">
        <f t="shared" si="11"/>
        <v>105</v>
      </c>
      <c r="D215" s="70">
        <f t="shared" si="13"/>
        <v>0.1</v>
      </c>
      <c r="E215">
        <f t="shared" si="12"/>
        <v>5</v>
      </c>
    </row>
    <row r="216" spans="3:5" ht="12.75">
      <c r="C216">
        <f t="shared" si="11"/>
        <v>106</v>
      </c>
      <c r="D216" s="70">
        <f t="shared" si="13"/>
        <v>0.1</v>
      </c>
      <c r="E216">
        <f t="shared" si="12"/>
        <v>5</v>
      </c>
    </row>
    <row r="217" spans="3:5" ht="12.75">
      <c r="C217">
        <f t="shared" si="11"/>
        <v>107</v>
      </c>
      <c r="D217" s="70">
        <f t="shared" si="13"/>
        <v>0.1</v>
      </c>
      <c r="E217">
        <f t="shared" si="12"/>
        <v>5</v>
      </c>
    </row>
    <row r="218" spans="3:5" ht="12.75">
      <c r="C218">
        <f t="shared" si="11"/>
        <v>108</v>
      </c>
      <c r="D218" s="70">
        <f t="shared" si="13"/>
        <v>0.1</v>
      </c>
      <c r="E218">
        <f t="shared" si="12"/>
        <v>5</v>
      </c>
    </row>
    <row r="219" spans="3:5" ht="12.75">
      <c r="C219">
        <f t="shared" si="11"/>
        <v>109</v>
      </c>
      <c r="D219" s="70">
        <f t="shared" si="13"/>
        <v>0.1</v>
      </c>
      <c r="E219">
        <f t="shared" si="12"/>
        <v>5</v>
      </c>
    </row>
    <row r="220" spans="3:5" ht="12.75">
      <c r="C220">
        <f t="shared" si="11"/>
        <v>110</v>
      </c>
      <c r="D220" s="70">
        <f t="shared" si="13"/>
        <v>0.1</v>
      </c>
      <c r="E220">
        <f t="shared" si="12"/>
        <v>5</v>
      </c>
    </row>
    <row r="221" spans="3:5" ht="12.75">
      <c r="C221">
        <f t="shared" si="11"/>
        <v>111</v>
      </c>
      <c r="D221" s="70">
        <f t="shared" si="13"/>
        <v>0.1</v>
      </c>
      <c r="E221">
        <f t="shared" si="12"/>
        <v>5</v>
      </c>
    </row>
    <row r="222" spans="3:5" ht="12.75">
      <c r="C222">
        <f t="shared" si="11"/>
        <v>112</v>
      </c>
      <c r="D222" s="70">
        <f t="shared" si="13"/>
        <v>0.1</v>
      </c>
      <c r="E222">
        <f t="shared" si="12"/>
        <v>5</v>
      </c>
    </row>
    <row r="223" spans="3:5" ht="12.75">
      <c r="C223">
        <f t="shared" si="11"/>
        <v>113</v>
      </c>
      <c r="D223" s="70">
        <f t="shared" si="13"/>
        <v>0.1</v>
      </c>
      <c r="E223">
        <f t="shared" si="12"/>
        <v>5</v>
      </c>
    </row>
    <row r="224" spans="3:5" ht="12.75">
      <c r="C224">
        <f t="shared" si="11"/>
        <v>114</v>
      </c>
      <c r="D224" s="70">
        <f t="shared" si="13"/>
        <v>0.1</v>
      </c>
      <c r="E224">
        <f t="shared" si="12"/>
        <v>5</v>
      </c>
    </row>
    <row r="225" spans="3:5" ht="12.75">
      <c r="C225">
        <f t="shared" si="11"/>
        <v>115</v>
      </c>
      <c r="D225" s="70">
        <f t="shared" si="13"/>
        <v>0.1</v>
      </c>
      <c r="E225">
        <f t="shared" si="12"/>
        <v>5</v>
      </c>
    </row>
    <row r="226" spans="3:5" ht="12.75">
      <c r="C226">
        <f t="shared" si="11"/>
        <v>116</v>
      </c>
      <c r="D226" s="70">
        <f t="shared" si="13"/>
        <v>0.1</v>
      </c>
      <c r="E226">
        <f t="shared" si="12"/>
        <v>5</v>
      </c>
    </row>
    <row r="227" spans="3:5" ht="12.75">
      <c r="C227">
        <f t="shared" si="11"/>
        <v>117</v>
      </c>
      <c r="D227" s="70">
        <f t="shared" si="13"/>
        <v>0.1</v>
      </c>
      <c r="E227">
        <f t="shared" si="12"/>
        <v>5</v>
      </c>
    </row>
    <row r="228" spans="3:5" ht="12.75">
      <c r="C228">
        <f t="shared" si="11"/>
        <v>118</v>
      </c>
      <c r="D228" s="70">
        <f t="shared" si="13"/>
        <v>0.1</v>
      </c>
      <c r="E228">
        <f t="shared" si="12"/>
        <v>5</v>
      </c>
    </row>
    <row r="229" spans="3:5" ht="12.75">
      <c r="C229">
        <f t="shared" si="11"/>
        <v>119</v>
      </c>
      <c r="D229" s="70">
        <f t="shared" si="13"/>
        <v>0.1</v>
      </c>
      <c r="E229">
        <f t="shared" si="12"/>
        <v>5</v>
      </c>
    </row>
    <row r="230" spans="3:5" ht="12.75">
      <c r="C230">
        <f t="shared" si="11"/>
        <v>120</v>
      </c>
      <c r="D230" s="70">
        <f t="shared" si="13"/>
        <v>0.1</v>
      </c>
      <c r="E230">
        <f t="shared" si="12"/>
        <v>5</v>
      </c>
    </row>
    <row r="231" spans="3:5" ht="12.75">
      <c r="C231">
        <f t="shared" si="11"/>
        <v>121</v>
      </c>
      <c r="D231" s="70">
        <f t="shared" si="13"/>
        <v>0.1</v>
      </c>
      <c r="E231">
        <f t="shared" si="12"/>
        <v>5</v>
      </c>
    </row>
    <row r="232" spans="3:5" ht="12.75">
      <c r="C232">
        <f t="shared" si="11"/>
        <v>122</v>
      </c>
      <c r="D232" s="70">
        <f t="shared" si="13"/>
        <v>0.1</v>
      </c>
      <c r="E232">
        <f t="shared" si="12"/>
        <v>5</v>
      </c>
    </row>
    <row r="233" spans="3:5" ht="12.75">
      <c r="C233">
        <f t="shared" si="11"/>
        <v>123</v>
      </c>
      <c r="D233" s="70">
        <f t="shared" si="13"/>
        <v>0.1</v>
      </c>
      <c r="E233">
        <f t="shared" si="12"/>
        <v>5</v>
      </c>
    </row>
    <row r="234" spans="3:5" ht="12.75">
      <c r="C234">
        <f t="shared" si="11"/>
        <v>124</v>
      </c>
      <c r="D234" s="70">
        <f t="shared" si="13"/>
        <v>0.1</v>
      </c>
      <c r="E234">
        <f t="shared" si="12"/>
        <v>5</v>
      </c>
    </row>
    <row r="235" spans="3:5" ht="12.75">
      <c r="C235">
        <f t="shared" si="11"/>
        <v>125</v>
      </c>
      <c r="D235" s="70">
        <f t="shared" si="13"/>
        <v>0.1</v>
      </c>
      <c r="E235">
        <f t="shared" si="12"/>
        <v>5</v>
      </c>
    </row>
    <row r="236" spans="3:5" ht="12.75">
      <c r="C236">
        <f t="shared" si="11"/>
        <v>126</v>
      </c>
      <c r="D236" s="70">
        <f t="shared" si="13"/>
        <v>0.1</v>
      </c>
      <c r="E236">
        <f t="shared" si="12"/>
        <v>5</v>
      </c>
    </row>
    <row r="237" spans="3:5" ht="12.75">
      <c r="C237">
        <f t="shared" si="11"/>
        <v>127</v>
      </c>
      <c r="D237" s="70">
        <f t="shared" si="13"/>
        <v>0.1</v>
      </c>
      <c r="E237">
        <f t="shared" si="12"/>
        <v>5</v>
      </c>
    </row>
    <row r="238" spans="3:5" ht="12.75">
      <c r="C238">
        <f t="shared" si="11"/>
        <v>128</v>
      </c>
      <c r="D238" s="70">
        <f aca="true" t="shared" si="14" ref="D238:D260">INDEX(CDN_Price,E238)</f>
        <v>0.1</v>
      </c>
      <c r="E238">
        <f t="shared" si="12"/>
        <v>5</v>
      </c>
    </row>
    <row r="239" spans="3:5" ht="12.75">
      <c r="C239">
        <f t="shared" si="11"/>
        <v>129</v>
      </c>
      <c r="D239" s="70">
        <f t="shared" si="14"/>
        <v>0.1</v>
      </c>
      <c r="E239">
        <f t="shared" si="12"/>
        <v>5</v>
      </c>
    </row>
    <row r="240" spans="3:5" ht="12.75">
      <c r="C240">
        <f aca="true" t="shared" si="15" ref="C240:C259">C239+1</f>
        <v>130</v>
      </c>
      <c r="D240" s="70">
        <f t="shared" si="14"/>
        <v>0.1</v>
      </c>
      <c r="E240">
        <f t="shared" si="12"/>
        <v>5</v>
      </c>
    </row>
    <row r="241" spans="3:5" ht="12.75">
      <c r="C241">
        <f t="shared" si="15"/>
        <v>131</v>
      </c>
      <c r="D241" s="70">
        <f t="shared" si="14"/>
        <v>0.1</v>
      </c>
      <c r="E241">
        <f t="shared" si="12"/>
        <v>5</v>
      </c>
    </row>
    <row r="242" spans="3:5" ht="12.75">
      <c r="C242">
        <f t="shared" si="15"/>
        <v>132</v>
      </c>
      <c r="D242" s="70">
        <f t="shared" si="14"/>
        <v>0.1</v>
      </c>
      <c r="E242">
        <f aca="true" t="shared" si="16" ref="E242:E260">IF(C242&lt;10,1,IF(C242&lt;20,2,IF(C242&lt;50,3,IF(C242&lt;100,4,IF(C242&lt;150,5,6)))))</f>
        <v>5</v>
      </c>
    </row>
    <row r="243" spans="3:5" ht="12.75">
      <c r="C243">
        <f t="shared" si="15"/>
        <v>133</v>
      </c>
      <c r="D243" s="70">
        <f t="shared" si="14"/>
        <v>0.1</v>
      </c>
      <c r="E243">
        <f t="shared" si="16"/>
        <v>5</v>
      </c>
    </row>
    <row r="244" spans="3:5" ht="12.75">
      <c r="C244">
        <f t="shared" si="15"/>
        <v>134</v>
      </c>
      <c r="D244" s="70">
        <f t="shared" si="14"/>
        <v>0.1</v>
      </c>
      <c r="E244">
        <f t="shared" si="16"/>
        <v>5</v>
      </c>
    </row>
    <row r="245" spans="3:5" ht="12.75">
      <c r="C245">
        <f t="shared" si="15"/>
        <v>135</v>
      </c>
      <c r="D245" s="70">
        <f t="shared" si="14"/>
        <v>0.1</v>
      </c>
      <c r="E245">
        <f t="shared" si="16"/>
        <v>5</v>
      </c>
    </row>
    <row r="246" spans="3:5" ht="12.75">
      <c r="C246">
        <f t="shared" si="15"/>
        <v>136</v>
      </c>
      <c r="D246" s="70">
        <f t="shared" si="14"/>
        <v>0.1</v>
      </c>
      <c r="E246">
        <f t="shared" si="16"/>
        <v>5</v>
      </c>
    </row>
    <row r="247" spans="3:5" ht="12.75">
      <c r="C247">
        <f t="shared" si="15"/>
        <v>137</v>
      </c>
      <c r="D247" s="70">
        <f t="shared" si="14"/>
        <v>0.1</v>
      </c>
      <c r="E247">
        <f t="shared" si="16"/>
        <v>5</v>
      </c>
    </row>
    <row r="248" spans="3:5" ht="12.75">
      <c r="C248">
        <f t="shared" si="15"/>
        <v>138</v>
      </c>
      <c r="D248" s="70">
        <f t="shared" si="14"/>
        <v>0.1</v>
      </c>
      <c r="E248">
        <f t="shared" si="16"/>
        <v>5</v>
      </c>
    </row>
    <row r="249" spans="3:5" ht="12.75">
      <c r="C249">
        <f t="shared" si="15"/>
        <v>139</v>
      </c>
      <c r="D249" s="70">
        <f t="shared" si="14"/>
        <v>0.1</v>
      </c>
      <c r="E249">
        <f t="shared" si="16"/>
        <v>5</v>
      </c>
    </row>
    <row r="250" spans="3:5" ht="12.75">
      <c r="C250">
        <f t="shared" si="15"/>
        <v>140</v>
      </c>
      <c r="D250" s="70">
        <f t="shared" si="14"/>
        <v>0.1</v>
      </c>
      <c r="E250">
        <f t="shared" si="16"/>
        <v>5</v>
      </c>
    </row>
    <row r="251" spans="3:5" ht="12.75">
      <c r="C251">
        <f t="shared" si="15"/>
        <v>141</v>
      </c>
      <c r="D251" s="70">
        <f t="shared" si="14"/>
        <v>0.1</v>
      </c>
      <c r="E251">
        <f t="shared" si="16"/>
        <v>5</v>
      </c>
    </row>
    <row r="252" spans="3:5" ht="12.75">
      <c r="C252">
        <f t="shared" si="15"/>
        <v>142</v>
      </c>
      <c r="D252" s="70">
        <f t="shared" si="14"/>
        <v>0.1</v>
      </c>
      <c r="E252">
        <f t="shared" si="16"/>
        <v>5</v>
      </c>
    </row>
    <row r="253" spans="3:5" ht="12.75">
      <c r="C253">
        <f t="shared" si="15"/>
        <v>143</v>
      </c>
      <c r="D253" s="70">
        <f t="shared" si="14"/>
        <v>0.1</v>
      </c>
      <c r="E253">
        <f t="shared" si="16"/>
        <v>5</v>
      </c>
    </row>
    <row r="254" spans="3:5" ht="12.75">
      <c r="C254">
        <f t="shared" si="15"/>
        <v>144</v>
      </c>
      <c r="D254" s="70">
        <f t="shared" si="14"/>
        <v>0.1</v>
      </c>
      <c r="E254">
        <f t="shared" si="16"/>
        <v>5</v>
      </c>
    </row>
    <row r="255" spans="3:5" ht="12.75">
      <c r="C255">
        <f t="shared" si="15"/>
        <v>145</v>
      </c>
      <c r="D255" s="70">
        <f t="shared" si="14"/>
        <v>0.1</v>
      </c>
      <c r="E255">
        <f t="shared" si="16"/>
        <v>5</v>
      </c>
    </row>
    <row r="256" spans="3:5" ht="12.75">
      <c r="C256">
        <f t="shared" si="15"/>
        <v>146</v>
      </c>
      <c r="D256" s="70">
        <f t="shared" si="14"/>
        <v>0.1</v>
      </c>
      <c r="E256">
        <f t="shared" si="16"/>
        <v>5</v>
      </c>
    </row>
    <row r="257" spans="3:5" ht="12.75">
      <c r="C257">
        <f t="shared" si="15"/>
        <v>147</v>
      </c>
      <c r="D257" s="70">
        <f t="shared" si="14"/>
        <v>0.1</v>
      </c>
      <c r="E257">
        <f t="shared" si="16"/>
        <v>5</v>
      </c>
    </row>
    <row r="258" spans="3:5" ht="12.75">
      <c r="C258">
        <f t="shared" si="15"/>
        <v>148</v>
      </c>
      <c r="D258" s="70">
        <f t="shared" si="14"/>
        <v>0.1</v>
      </c>
      <c r="E258">
        <f t="shared" si="16"/>
        <v>5</v>
      </c>
    </row>
    <row r="259" spans="3:5" ht="12.75">
      <c r="C259">
        <f t="shared" si="15"/>
        <v>149</v>
      </c>
      <c r="D259" s="70">
        <f t="shared" si="14"/>
        <v>0.1</v>
      </c>
      <c r="E259">
        <f t="shared" si="16"/>
        <v>5</v>
      </c>
    </row>
    <row r="260" spans="3:5" ht="12.75">
      <c r="C260">
        <f>C259+1</f>
        <v>150</v>
      </c>
      <c r="D260" s="71">
        <f t="shared" si="14"/>
        <v>0.09</v>
      </c>
      <c r="E260">
        <f t="shared" si="16"/>
        <v>6</v>
      </c>
    </row>
  </sheetData>
  <printOptions/>
  <pageMargins left="0.75" right="0.75" top="1" bottom="1" header="0.5" footer="0.5"/>
  <pageSetup fitToHeight="0" fitToWidth="1" horizontalDpi="600" verticalDpi="600" orientation="portrait" scale="53" r:id="rId1"/>
  <headerFooter alignWithMargins="0">
    <oddFooter>&amp;L&amp;9&amp;F&amp;C&amp;"Arial,Italic"&amp;8Page &amp;P of &amp;N&amp;R&amp;9Confidential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BA170"/>
  <sheetViews>
    <sheetView showGridLines="0" workbookViewId="0" topLeftCell="A1">
      <pane xSplit="5" ySplit="2" topLeftCell="F3" activePane="bottomRight" state="frozen"/>
      <selection pane="topLeft" activeCell="D1" sqref="D1"/>
      <selection pane="topRight" activeCell="D1" sqref="D1"/>
      <selection pane="bottomLeft" activeCell="D1" sqref="D1"/>
      <selection pane="bottomRight" activeCell="C3" sqref="C3"/>
    </sheetView>
  </sheetViews>
  <sheetFormatPr defaultColWidth="9.140625" defaultRowHeight="12.75"/>
  <cols>
    <col min="1" max="2" width="2.140625" style="0" customWidth="1"/>
    <col min="3" max="3" width="25.28125" style="0" customWidth="1"/>
    <col min="4" max="4" width="10.7109375" style="0" customWidth="1"/>
    <col min="5" max="5" width="10.00390625" style="0" customWidth="1"/>
    <col min="6" max="53" width="10.7109375" style="0" customWidth="1"/>
    <col min="65" max="16384" width="9.140625" style="26" customWidth="1"/>
  </cols>
  <sheetData>
    <row r="1" ht="23.25">
      <c r="A1" s="1" t="s">
        <v>3</v>
      </c>
    </row>
    <row r="2" spans="6:53" ht="12.75">
      <c r="F2" s="4">
        <f>Model!D3</f>
        <v>40179</v>
      </c>
      <c r="G2" s="4">
        <f>Model!E3</f>
        <v>40210</v>
      </c>
      <c r="H2" s="4">
        <f>Model!F3</f>
        <v>40238</v>
      </c>
      <c r="I2" s="4">
        <f>Model!G3</f>
        <v>40269</v>
      </c>
      <c r="J2" s="4">
        <f>Model!H3</f>
        <v>40299</v>
      </c>
      <c r="K2" s="4">
        <f>Model!I3</f>
        <v>40330</v>
      </c>
      <c r="L2" s="4">
        <f>Model!J3</f>
        <v>40360</v>
      </c>
      <c r="M2" s="4">
        <f>Model!K3</f>
        <v>40391</v>
      </c>
      <c r="N2" s="4">
        <f>Model!L3</f>
        <v>40422</v>
      </c>
      <c r="O2" s="4">
        <f>Model!M3</f>
        <v>40452</v>
      </c>
      <c r="P2" s="4">
        <f>Model!N3</f>
        <v>40483</v>
      </c>
      <c r="Q2" s="4">
        <f>Model!O3</f>
        <v>40513</v>
      </c>
      <c r="R2" s="4">
        <f>Model!P3</f>
        <v>40544</v>
      </c>
      <c r="S2" s="4">
        <f>Model!Q3</f>
        <v>40575</v>
      </c>
      <c r="T2" s="4">
        <f>Model!R3</f>
        <v>40603</v>
      </c>
      <c r="U2" s="4">
        <f>Model!S3</f>
        <v>40634</v>
      </c>
      <c r="V2" s="4">
        <f>Model!T3</f>
        <v>40664</v>
      </c>
      <c r="W2" s="4">
        <f>Model!U3</f>
        <v>40695</v>
      </c>
      <c r="X2" s="4">
        <f>Model!V3</f>
        <v>40725</v>
      </c>
      <c r="Y2" s="4">
        <f>Model!W3</f>
        <v>40756</v>
      </c>
      <c r="Z2" s="4">
        <f>Model!X3</f>
        <v>40787</v>
      </c>
      <c r="AA2" s="4">
        <f>Model!Y3</f>
        <v>40817</v>
      </c>
      <c r="AB2" s="4">
        <f>Model!Z3</f>
        <v>40848</v>
      </c>
      <c r="AC2" s="4">
        <f>Model!AA3</f>
        <v>40878</v>
      </c>
      <c r="AD2" s="4">
        <f>Model!AB3</f>
        <v>40909</v>
      </c>
      <c r="AE2" s="4">
        <f>Model!AC3</f>
        <v>40940</v>
      </c>
      <c r="AF2" s="4">
        <f>Model!AD3</f>
        <v>40969</v>
      </c>
      <c r="AG2" s="4">
        <f>Model!AE3</f>
        <v>41000</v>
      </c>
      <c r="AH2" s="4">
        <f>Model!AF3</f>
        <v>41030</v>
      </c>
      <c r="AI2" s="4">
        <f>Model!AG3</f>
        <v>41061</v>
      </c>
      <c r="AJ2" s="4">
        <f>Model!AH3</f>
        <v>41091</v>
      </c>
      <c r="AK2" s="4">
        <f>Model!AI3</f>
        <v>41122</v>
      </c>
      <c r="AL2" s="4">
        <f>Model!AJ3</f>
        <v>41153</v>
      </c>
      <c r="AM2" s="4">
        <f>Model!AK3</f>
        <v>41183</v>
      </c>
      <c r="AN2" s="4">
        <f>Model!AL3</f>
        <v>41214</v>
      </c>
      <c r="AO2" s="4">
        <f>Model!AM3</f>
        <v>41244</v>
      </c>
      <c r="AP2" s="4">
        <f>Model!AN3</f>
        <v>41275</v>
      </c>
      <c r="AQ2" s="4">
        <f>Model!AO3</f>
        <v>41306</v>
      </c>
      <c r="AR2" s="4">
        <f>Model!AP3</f>
        <v>41334</v>
      </c>
      <c r="AS2" s="4">
        <f>Model!AQ3</f>
        <v>41365</v>
      </c>
      <c r="AT2" s="4">
        <f>Model!AR3</f>
        <v>41395</v>
      </c>
      <c r="AU2" s="4">
        <f>Model!AS3</f>
        <v>41426</v>
      </c>
      <c r="AV2" s="4">
        <f>Model!AT3</f>
        <v>41456</v>
      </c>
      <c r="AW2" s="4">
        <f>Model!AU3</f>
        <v>41487</v>
      </c>
      <c r="AX2" s="4">
        <f>Model!AV3</f>
        <v>41518</v>
      </c>
      <c r="AY2" s="4">
        <f>Model!AW3</f>
        <v>41548</v>
      </c>
      <c r="AZ2" s="4">
        <f>Model!AX3</f>
        <v>41579</v>
      </c>
      <c r="BA2" s="4">
        <f>Model!AY3</f>
        <v>41609</v>
      </c>
    </row>
    <row r="4" spans="3:4" ht="12.75">
      <c r="C4" s="13" t="s">
        <v>182</v>
      </c>
      <c r="D4" s="119">
        <v>1.3</v>
      </c>
    </row>
    <row r="5" spans="3:4" ht="12.75">
      <c r="C5" s="22" t="s">
        <v>30</v>
      </c>
      <c r="D5" s="120">
        <v>160</v>
      </c>
    </row>
    <row r="8" ht="12.75">
      <c r="C8" s="140" t="s">
        <v>247</v>
      </c>
    </row>
    <row r="9" ht="12.75">
      <c r="C9" s="140" t="s">
        <v>248</v>
      </c>
    </row>
    <row r="10" ht="12.75">
      <c r="C10" s="140" t="s">
        <v>249</v>
      </c>
    </row>
    <row r="11" ht="12.75">
      <c r="C11" s="140"/>
    </row>
    <row r="12" spans="3:10" ht="25.5">
      <c r="C12" t="s">
        <v>0</v>
      </c>
      <c r="D12" s="2" t="s">
        <v>1</v>
      </c>
      <c r="E12" s="2" t="s">
        <v>2</v>
      </c>
      <c r="F12" s="2" t="s">
        <v>11</v>
      </c>
      <c r="G12" s="2" t="s">
        <v>12</v>
      </c>
      <c r="H12" s="2" t="s">
        <v>21</v>
      </c>
      <c r="I12" s="2" t="s">
        <v>31</v>
      </c>
      <c r="J12" s="2" t="s">
        <v>27</v>
      </c>
    </row>
    <row r="13" spans="3:10" ht="12.75">
      <c r="C13" s="13" t="s">
        <v>4</v>
      </c>
      <c r="D13" s="14">
        <v>0</v>
      </c>
      <c r="E13" s="14">
        <v>0</v>
      </c>
      <c r="F13" s="15">
        <f aca="true" t="shared" si="0" ref="F13:G16">D13*$D$4/12</f>
        <v>0</v>
      </c>
      <c r="G13" s="15">
        <f t="shared" si="0"/>
        <v>0</v>
      </c>
      <c r="H13" s="14">
        <v>0</v>
      </c>
      <c r="I13" s="132">
        <f>H13*$D$5</f>
        <v>0</v>
      </c>
      <c r="J13" s="16" t="s">
        <v>24</v>
      </c>
    </row>
    <row r="14" spans="3:10" ht="12.75">
      <c r="C14" s="17" t="s">
        <v>34</v>
      </c>
      <c r="D14" s="18">
        <v>0</v>
      </c>
      <c r="E14" s="18">
        <v>0</v>
      </c>
      <c r="F14" s="19">
        <f>D14*$D$4/12</f>
        <v>0</v>
      </c>
      <c r="G14" s="19">
        <f>E14*$D$4/12</f>
        <v>0</v>
      </c>
      <c r="H14" s="18">
        <v>0</v>
      </c>
      <c r="I14" s="133">
        <f>H14*$D$5</f>
        <v>0</v>
      </c>
      <c r="J14" s="21" t="s">
        <v>24</v>
      </c>
    </row>
    <row r="15" spans="3:10" ht="12.75">
      <c r="C15" s="17" t="s">
        <v>173</v>
      </c>
      <c r="D15" s="18">
        <v>0</v>
      </c>
      <c r="E15" s="18">
        <v>0</v>
      </c>
      <c r="F15" s="19">
        <f>D15*$D$4/12</f>
        <v>0</v>
      </c>
      <c r="G15" s="19">
        <f>E15*$D$4/12</f>
        <v>0</v>
      </c>
      <c r="H15" s="18">
        <v>0</v>
      </c>
      <c r="I15" s="133">
        <f>H15*$D$5</f>
        <v>0</v>
      </c>
      <c r="J15" s="21" t="s">
        <v>24</v>
      </c>
    </row>
    <row r="16" spans="3:10" ht="12.75">
      <c r="C16" s="17" t="s">
        <v>162</v>
      </c>
      <c r="D16" s="18">
        <v>0</v>
      </c>
      <c r="E16" s="18">
        <v>0</v>
      </c>
      <c r="F16" s="19">
        <f t="shared" si="0"/>
        <v>0</v>
      </c>
      <c r="G16" s="19">
        <f t="shared" si="0"/>
        <v>0</v>
      </c>
      <c r="H16" s="18">
        <v>0</v>
      </c>
      <c r="I16" s="133">
        <f>H16*$D$5</f>
        <v>0</v>
      </c>
      <c r="J16" s="21" t="s">
        <v>24</v>
      </c>
    </row>
    <row r="17" spans="3:10" ht="12.75">
      <c r="C17" s="22" t="s">
        <v>174</v>
      </c>
      <c r="D17" s="23">
        <v>0</v>
      </c>
      <c r="E17" s="23">
        <v>0</v>
      </c>
      <c r="F17" s="24">
        <f>D17*$D$4/12</f>
        <v>0</v>
      </c>
      <c r="G17" s="24">
        <f>E17*$D$4/12</f>
        <v>0</v>
      </c>
      <c r="H17" s="23">
        <v>0</v>
      </c>
      <c r="I17" s="134">
        <f>H17*$D$5</f>
        <v>0</v>
      </c>
      <c r="J17" s="25" t="s">
        <v>24</v>
      </c>
    </row>
    <row r="18" spans="3:10" ht="12.75">
      <c r="C18" s="13" t="s">
        <v>5</v>
      </c>
      <c r="D18" s="14">
        <v>0</v>
      </c>
      <c r="E18" s="14">
        <v>0</v>
      </c>
      <c r="F18" s="15">
        <f aca="true" t="shared" si="1" ref="F18:G32">D18*$D$4/12</f>
        <v>0</v>
      </c>
      <c r="G18" s="15">
        <f t="shared" si="1"/>
        <v>0</v>
      </c>
      <c r="H18" s="14">
        <v>0</v>
      </c>
      <c r="I18" s="132">
        <f aca="true" t="shared" si="2" ref="I18:I32">H18*$D$5</f>
        <v>0</v>
      </c>
      <c r="J18" s="16" t="s">
        <v>23</v>
      </c>
    </row>
    <row r="19" spans="3:10" ht="12.75">
      <c r="C19" s="17" t="s">
        <v>177</v>
      </c>
      <c r="D19" s="18">
        <v>0</v>
      </c>
      <c r="E19" s="18">
        <v>0</v>
      </c>
      <c r="F19" s="19">
        <f t="shared" si="1"/>
        <v>0</v>
      </c>
      <c r="G19" s="19">
        <f t="shared" si="1"/>
        <v>0</v>
      </c>
      <c r="H19" s="18">
        <v>0</v>
      </c>
      <c r="I19" s="133">
        <f t="shared" si="2"/>
        <v>0</v>
      </c>
      <c r="J19" s="21" t="s">
        <v>23</v>
      </c>
    </row>
    <row r="20" spans="3:10" ht="12.75">
      <c r="C20" s="17" t="s">
        <v>6</v>
      </c>
      <c r="D20" s="18">
        <v>0</v>
      </c>
      <c r="E20" s="18">
        <v>0</v>
      </c>
      <c r="F20" s="19">
        <f t="shared" si="1"/>
        <v>0</v>
      </c>
      <c r="G20" s="19">
        <f t="shared" si="1"/>
        <v>0</v>
      </c>
      <c r="H20" s="18">
        <v>0</v>
      </c>
      <c r="I20" s="133">
        <f t="shared" si="2"/>
        <v>0</v>
      </c>
      <c r="J20" s="21" t="s">
        <v>23</v>
      </c>
    </row>
    <row r="21" spans="3:10" ht="12.75">
      <c r="C21" s="17" t="s">
        <v>172</v>
      </c>
      <c r="D21" s="18">
        <v>0</v>
      </c>
      <c r="E21" s="18">
        <v>0</v>
      </c>
      <c r="F21" s="19">
        <f>D21*$D$4/12</f>
        <v>0</v>
      </c>
      <c r="G21" s="19">
        <f>E21*$D$4/12</f>
        <v>0</v>
      </c>
      <c r="H21" s="18">
        <v>0</v>
      </c>
      <c r="I21" s="133">
        <f t="shared" si="2"/>
        <v>0</v>
      </c>
      <c r="J21" s="21" t="s">
        <v>23</v>
      </c>
    </row>
    <row r="22" spans="3:10" ht="12.75">
      <c r="C22" s="17" t="s">
        <v>7</v>
      </c>
      <c r="D22" s="18">
        <v>0</v>
      </c>
      <c r="E22" s="18">
        <v>0</v>
      </c>
      <c r="F22" s="19">
        <f t="shared" si="1"/>
        <v>0</v>
      </c>
      <c r="G22" s="19">
        <f t="shared" si="1"/>
        <v>0</v>
      </c>
      <c r="H22" s="18">
        <v>0</v>
      </c>
      <c r="I22" s="133">
        <f t="shared" si="2"/>
        <v>0</v>
      </c>
      <c r="J22" s="21" t="s">
        <v>23</v>
      </c>
    </row>
    <row r="23" spans="3:10" ht="12.75">
      <c r="C23" s="17" t="s">
        <v>9</v>
      </c>
      <c r="D23" s="18">
        <v>0</v>
      </c>
      <c r="E23" s="18">
        <v>0</v>
      </c>
      <c r="F23" s="19">
        <f t="shared" si="1"/>
        <v>0</v>
      </c>
      <c r="G23" s="19">
        <f t="shared" si="1"/>
        <v>0</v>
      </c>
      <c r="H23" s="18">
        <v>0</v>
      </c>
      <c r="I23" s="133">
        <f t="shared" si="2"/>
        <v>0</v>
      </c>
      <c r="J23" s="21" t="s">
        <v>23</v>
      </c>
    </row>
    <row r="24" spans="3:10" ht="12.75">
      <c r="C24" s="22" t="s">
        <v>39</v>
      </c>
      <c r="D24" s="23">
        <v>0</v>
      </c>
      <c r="E24" s="23">
        <v>0</v>
      </c>
      <c r="F24" s="24">
        <f t="shared" si="1"/>
        <v>0</v>
      </c>
      <c r="G24" s="24">
        <f t="shared" si="1"/>
        <v>0</v>
      </c>
      <c r="H24" s="23">
        <v>0</v>
      </c>
      <c r="I24" s="134">
        <f t="shared" si="2"/>
        <v>0</v>
      </c>
      <c r="J24" s="25" t="s">
        <v>23</v>
      </c>
    </row>
    <row r="25" spans="3:10" ht="12.75">
      <c r="C25" s="13" t="s">
        <v>33</v>
      </c>
      <c r="D25" s="14">
        <v>0</v>
      </c>
      <c r="E25" s="14">
        <v>0</v>
      </c>
      <c r="F25" s="15">
        <f t="shared" si="1"/>
        <v>0</v>
      </c>
      <c r="G25" s="15">
        <f t="shared" si="1"/>
        <v>0</v>
      </c>
      <c r="H25" s="14">
        <v>0</v>
      </c>
      <c r="I25" s="132">
        <f t="shared" si="2"/>
        <v>0</v>
      </c>
      <c r="J25" s="16" t="s">
        <v>25</v>
      </c>
    </row>
    <row r="26" spans="3:10" ht="12.75">
      <c r="C26" s="17" t="s">
        <v>176</v>
      </c>
      <c r="D26" s="18">
        <v>0</v>
      </c>
      <c r="E26" s="18">
        <v>0</v>
      </c>
      <c r="F26" s="19">
        <f>D26*$D$4/12</f>
        <v>0</v>
      </c>
      <c r="G26" s="19">
        <f>E26*$D$4/12</f>
        <v>0</v>
      </c>
      <c r="H26" s="18">
        <v>0</v>
      </c>
      <c r="I26" s="133">
        <f>H26*$D$5</f>
        <v>0</v>
      </c>
      <c r="J26" s="21" t="s">
        <v>25</v>
      </c>
    </row>
    <row r="27" spans="3:10" ht="12.75">
      <c r="C27" s="17" t="s">
        <v>152</v>
      </c>
      <c r="D27" s="18">
        <v>0</v>
      </c>
      <c r="E27" s="18">
        <v>0</v>
      </c>
      <c r="F27" s="19">
        <f aca="true" t="shared" si="3" ref="F27:G31">D27*$D$4/12</f>
        <v>0</v>
      </c>
      <c r="G27" s="19">
        <f t="shared" si="3"/>
        <v>0</v>
      </c>
      <c r="H27" s="18">
        <v>0</v>
      </c>
      <c r="I27" s="133">
        <f t="shared" si="2"/>
        <v>0</v>
      </c>
      <c r="J27" s="21" t="s">
        <v>25</v>
      </c>
    </row>
    <row r="28" spans="3:10" ht="12.75">
      <c r="C28" s="17" t="s">
        <v>32</v>
      </c>
      <c r="D28" s="18">
        <v>0</v>
      </c>
      <c r="E28" s="18">
        <v>0</v>
      </c>
      <c r="F28" s="19">
        <f t="shared" si="3"/>
        <v>0</v>
      </c>
      <c r="G28" s="19">
        <f t="shared" si="3"/>
        <v>0</v>
      </c>
      <c r="H28" s="18">
        <v>0</v>
      </c>
      <c r="I28" s="133">
        <f t="shared" si="2"/>
        <v>0</v>
      </c>
      <c r="J28" s="21" t="s">
        <v>25</v>
      </c>
    </row>
    <row r="29" spans="3:10" ht="12.75">
      <c r="C29" s="17" t="s">
        <v>8</v>
      </c>
      <c r="D29" s="18">
        <v>0</v>
      </c>
      <c r="E29" s="18">
        <v>0</v>
      </c>
      <c r="F29" s="19">
        <f t="shared" si="3"/>
        <v>0</v>
      </c>
      <c r="G29" s="19">
        <f t="shared" si="3"/>
        <v>0</v>
      </c>
      <c r="H29" s="18">
        <v>0</v>
      </c>
      <c r="I29" s="133">
        <f>H29*$D$5</f>
        <v>0</v>
      </c>
      <c r="J29" s="21" t="s">
        <v>25</v>
      </c>
    </row>
    <row r="30" spans="3:10" ht="12.75">
      <c r="C30" s="22" t="s">
        <v>14</v>
      </c>
      <c r="D30" s="23">
        <v>0</v>
      </c>
      <c r="E30" s="23">
        <v>0</v>
      </c>
      <c r="F30" s="24">
        <f t="shared" si="3"/>
        <v>0</v>
      </c>
      <c r="G30" s="24">
        <f t="shared" si="3"/>
        <v>0</v>
      </c>
      <c r="H30" s="23">
        <v>0</v>
      </c>
      <c r="I30" s="134">
        <f>H30*$D$5</f>
        <v>0</v>
      </c>
      <c r="J30" s="25" t="s">
        <v>25</v>
      </c>
    </row>
    <row r="31" spans="3:10" ht="12.75">
      <c r="C31" s="13" t="s">
        <v>175</v>
      </c>
      <c r="D31" s="14">
        <v>0</v>
      </c>
      <c r="E31" s="14">
        <v>0</v>
      </c>
      <c r="F31" s="15">
        <f t="shared" si="3"/>
        <v>0</v>
      </c>
      <c r="G31" s="15">
        <f t="shared" si="3"/>
        <v>0</v>
      </c>
      <c r="H31" s="14">
        <v>0</v>
      </c>
      <c r="I31" s="132">
        <f>H31*$D$5</f>
        <v>0</v>
      </c>
      <c r="J31" s="16" t="s">
        <v>10</v>
      </c>
    </row>
    <row r="32" spans="3:10" ht="12.75">
      <c r="C32" s="22" t="s">
        <v>10</v>
      </c>
      <c r="D32" s="23">
        <v>0</v>
      </c>
      <c r="E32" s="23">
        <v>0</v>
      </c>
      <c r="F32" s="24">
        <f t="shared" si="1"/>
        <v>0</v>
      </c>
      <c r="G32" s="24">
        <f t="shared" si="1"/>
        <v>0</v>
      </c>
      <c r="H32" s="23">
        <v>0</v>
      </c>
      <c r="I32" s="134">
        <f t="shared" si="2"/>
        <v>0</v>
      </c>
      <c r="J32" s="25" t="s">
        <v>10</v>
      </c>
    </row>
    <row r="33" spans="3:10" ht="12.75">
      <c r="C33" s="26"/>
      <c r="D33" s="18"/>
      <c r="E33" s="18"/>
      <c r="F33" s="19"/>
      <c r="G33" s="19"/>
      <c r="H33" s="20"/>
      <c r="I33" s="20"/>
      <c r="J33" s="27" t="s">
        <v>29</v>
      </c>
    </row>
    <row r="34" spans="1:10" ht="20.25">
      <c r="A34" s="57" t="s">
        <v>183</v>
      </c>
      <c r="C34" s="26"/>
      <c r="D34" s="18"/>
      <c r="E34" s="18"/>
      <c r="F34" s="19"/>
      <c r="G34" s="19"/>
      <c r="H34" s="20"/>
      <c r="I34" s="20"/>
      <c r="J34" s="27"/>
    </row>
    <row r="35" spans="3:53" ht="12.75">
      <c r="C35" s="55" t="s">
        <v>132</v>
      </c>
      <c r="D35" s="18"/>
      <c r="E35" s="18"/>
      <c r="F35" s="19">
        <f>Model!D291</f>
        <v>0</v>
      </c>
      <c r="G35" s="19">
        <f>Model!E291</f>
        <v>0</v>
      </c>
      <c r="H35" s="19">
        <f>Model!F291</f>
        <v>0</v>
      </c>
      <c r="I35" s="19">
        <f>Model!G291</f>
        <v>100</v>
      </c>
      <c r="J35" s="19">
        <f>Model!H291</f>
        <v>545</v>
      </c>
      <c r="K35" s="19">
        <f>Model!I291</f>
        <v>1260</v>
      </c>
      <c r="L35" s="19">
        <f>Model!J291</f>
        <v>5655</v>
      </c>
      <c r="M35" s="19">
        <f>Model!K291</f>
        <v>12775</v>
      </c>
      <c r="N35" s="19">
        <f>Model!L291</f>
        <v>21698</v>
      </c>
      <c r="O35" s="19">
        <f>Model!M291</f>
        <v>42137</v>
      </c>
      <c r="P35" s="19">
        <f>Model!N291</f>
        <v>71361</v>
      </c>
      <c r="Q35" s="19">
        <f>Model!O291</f>
        <v>112595.7</v>
      </c>
      <c r="R35" s="19">
        <f>Model!P291</f>
        <v>173683.90000000002</v>
      </c>
      <c r="S35" s="19">
        <f>Model!Q291</f>
        <v>237729.10000000003</v>
      </c>
      <c r="T35" s="19">
        <f>Model!R291</f>
        <v>287559.30000000005</v>
      </c>
      <c r="U35" s="19">
        <f>Model!S291</f>
        <v>334474.50000000006</v>
      </c>
      <c r="V35" s="19">
        <f>Model!T291</f>
        <v>380253.45000000007</v>
      </c>
      <c r="W35" s="19">
        <f>Model!U291</f>
        <v>426127.0875000001</v>
      </c>
      <c r="X35" s="19">
        <f>Model!V291</f>
        <v>473187.84687500005</v>
      </c>
      <c r="Y35" s="19">
        <f>Model!W291</f>
        <v>521863.07421875</v>
      </c>
      <c r="Z35" s="19">
        <f>Model!X291</f>
        <v>572461.2429296875</v>
      </c>
      <c r="AA35" s="19">
        <f>Model!Y291</f>
        <v>625237.6000761719</v>
      </c>
      <c r="AB35" s="19">
        <f>Model!Z291</f>
        <v>680310.5550799805</v>
      </c>
      <c r="AC35" s="19">
        <f>Model!AA291</f>
        <v>737803.9378339795</v>
      </c>
      <c r="AD35" s="19">
        <f>Model!AB291</f>
        <v>795668.2619795289</v>
      </c>
      <c r="AE35" s="19">
        <f>Model!AC291</f>
        <v>855076.5685367425</v>
      </c>
      <c r="AF35" s="19">
        <f>Model!AD291</f>
        <v>916326.0568489938</v>
      </c>
      <c r="AG35" s="19">
        <f>Model!AE291</f>
        <v>979647.5078484295</v>
      </c>
      <c r="AH35" s="19">
        <f>Model!AF291</f>
        <v>1045264.5983875791</v>
      </c>
      <c r="AI35" s="19">
        <f>Model!AG291</f>
        <v>1113306.0940779408</v>
      </c>
      <c r="AJ35" s="19">
        <f>Model!AH291</f>
        <v>1181103.321756484</v>
      </c>
      <c r="AK35" s="19">
        <f>Model!AI291</f>
        <v>1250111.019592349</v>
      </c>
      <c r="AL35" s="19">
        <f>Model!AJ291</f>
        <v>1320618.9093845792</v>
      </c>
      <c r="AM35" s="19">
        <f>Model!AK291</f>
        <v>1392796.4810895617</v>
      </c>
      <c r="AN35" s="19">
        <f>Model!AL291</f>
        <v>1466823.2543676198</v>
      </c>
      <c r="AO35" s="19">
        <f>Model!AM291</f>
        <v>1542805.6141665187</v>
      </c>
      <c r="AP35" s="19">
        <f>Model!AN291</f>
        <v>1617504.9626984384</v>
      </c>
      <c r="AQ35" s="19">
        <f>Model!AO291</f>
        <v>1692666.31069251</v>
      </c>
      <c r="AR35" s="19">
        <f>Model!AP291</f>
        <v>1768607.6565147953</v>
      </c>
      <c r="AS35" s="19">
        <f>Model!AQ291</f>
        <v>1845492.5221685618</v>
      </c>
      <c r="AT35" s="19">
        <f>Model!AR291</f>
        <v>1923478.994418853</v>
      </c>
      <c r="AU35" s="19">
        <f>Model!AS291</f>
        <v>2002629.8585431292</v>
      </c>
      <c r="AV35" s="19">
        <f>Model!AT291</f>
        <v>2082972.3783924168</v>
      </c>
      <c r="AW35" s="19">
        <f>Model!AU291</f>
        <v>2164513.996518555</v>
      </c>
      <c r="AX35" s="19">
        <f>Model!AV291</f>
        <v>2247247.156603709</v>
      </c>
      <c r="AY35" s="19">
        <f>Model!AW291</f>
        <v>2331174.1643797043</v>
      </c>
      <c r="AZ35" s="19">
        <f>Model!AX291</f>
        <v>2416285.816139783</v>
      </c>
      <c r="BA35" s="19">
        <f>Model!AY291</f>
        <v>2502582.403433235</v>
      </c>
    </row>
    <row r="36" spans="3:53" ht="12.75">
      <c r="C36" s="55" t="s">
        <v>133</v>
      </c>
      <c r="D36" s="18"/>
      <c r="E36" s="18"/>
      <c r="F36" s="19">
        <f>Model!D292</f>
        <v>0</v>
      </c>
      <c r="G36" s="19">
        <f>Model!E292</f>
        <v>0</v>
      </c>
      <c r="H36" s="19">
        <f>Model!F292</f>
        <v>0</v>
      </c>
      <c r="I36" s="19">
        <f>Model!G292</f>
        <v>0</v>
      </c>
      <c r="J36" s="19">
        <f>Model!H292</f>
        <v>0.22499999999999998</v>
      </c>
      <c r="K36" s="19">
        <f>Model!I292</f>
        <v>1.4749999999999999</v>
      </c>
      <c r="L36" s="19">
        <f>Model!J292</f>
        <v>4.6</v>
      </c>
      <c r="M36" s="19">
        <f>Model!K292</f>
        <v>18.5</v>
      </c>
      <c r="N36" s="19">
        <f>Model!L292</f>
        <v>50.67</v>
      </c>
      <c r="O36" s="19">
        <f>Model!M292</f>
        <v>111.94999999999999</v>
      </c>
      <c r="P36" s="19">
        <f>Model!N292</f>
        <v>233.45999999999998</v>
      </c>
      <c r="Q36" s="19">
        <f>Model!O292</f>
        <v>442.749</v>
      </c>
      <c r="R36" s="19">
        <f>Model!P292</f>
        <v>790.977</v>
      </c>
      <c r="S36" s="19">
        <f>Model!Q292</f>
        <v>1343.459</v>
      </c>
      <c r="T36" s="19">
        <f>Model!R292</f>
        <v>2140.545</v>
      </c>
      <c r="U36" s="19">
        <f>Model!S292</f>
        <v>3196.6725</v>
      </c>
      <c r="V36" s="19">
        <f>Model!T292</f>
        <v>4523.238375000001</v>
      </c>
      <c r="W36" s="19">
        <f>Model!U292</f>
        <v>6120.78684375</v>
      </c>
      <c r="X36" s="19">
        <f>Model!V292</f>
        <v>8009.2148359375005</v>
      </c>
      <c r="Y36" s="19">
        <f>Model!W292</f>
        <v>10202.429727734378</v>
      </c>
      <c r="Z36" s="19">
        <f>Model!X292</f>
        <v>12716.908464121094</v>
      </c>
      <c r="AA36" s="19">
        <f>Model!Y292</f>
        <v>15570.187837327148</v>
      </c>
      <c r="AB36" s="19">
        <f>Model!Z292</f>
        <v>18773.319479193506</v>
      </c>
      <c r="AC36" s="19">
        <f>Model!AA292</f>
        <v>22337.486803153177</v>
      </c>
      <c r="AD36" s="19">
        <f>Model!AB292</f>
        <v>26277.20309331084</v>
      </c>
      <c r="AE36" s="19">
        <f>Model!AC292</f>
        <v>30597.575030547556</v>
      </c>
      <c r="AF36" s="19">
        <f>Model!AD292</f>
        <v>35306.66072683742</v>
      </c>
      <c r="AG36" s="19">
        <f>Model!AE292</f>
        <v>40414.49757325536</v>
      </c>
      <c r="AH36" s="19">
        <f>Model!AF292</f>
        <v>45914.013306301145</v>
      </c>
      <c r="AI36" s="19">
        <f>Model!AG292</f>
        <v>51788.14937490997</v>
      </c>
      <c r="AJ36" s="19">
        <f>Model!AH292</f>
        <v>58009.542779873314</v>
      </c>
      <c r="AK36" s="19">
        <f>Model!AI292</f>
        <v>64524.00814870529</v>
      </c>
      <c r="AL36" s="19">
        <f>Model!AJ292</f>
        <v>71297.00669488462</v>
      </c>
      <c r="AM36" s="19">
        <f>Model!AK292</f>
        <v>78328.81523719706</v>
      </c>
      <c r="AN36" s="19">
        <f>Model!AL292</f>
        <v>85622.26090669469</v>
      </c>
      <c r="AO36" s="19">
        <f>Model!AM292</f>
        <v>93179.52741899244</v>
      </c>
      <c r="AP36" s="19">
        <f>Model!AN292</f>
        <v>101002.42225648118</v>
      </c>
      <c r="AQ36" s="19">
        <f>Model!AO292</f>
        <v>109085.11299498999</v>
      </c>
      <c r="AR36" s="19">
        <f>Model!AP292</f>
        <v>117423.60774503974</v>
      </c>
      <c r="AS36" s="19">
        <f>Model!AQ292</f>
        <v>126008.92871998053</v>
      </c>
      <c r="AT36" s="19">
        <f>Model!AR292</f>
        <v>134832.56548012357</v>
      </c>
      <c r="AU36" s="19">
        <f>Model!AS292</f>
        <v>143884.24044840163</v>
      </c>
      <c r="AV36" s="19">
        <f>Model!AT292</f>
        <v>153151.84409605173</v>
      </c>
      <c r="AW36" s="19">
        <f>Model!AU292</f>
        <v>162623.7148747647</v>
      </c>
      <c r="AX36" s="19">
        <f>Model!AV292</f>
        <v>172288.05013224625</v>
      </c>
      <c r="AY36" s="19">
        <f>Model!AW292</f>
        <v>182134.63637915556</v>
      </c>
      <c r="AZ36" s="19">
        <f>Model!AX292</f>
        <v>192150.9427322724</v>
      </c>
      <c r="BA36" s="19">
        <f>Model!AY292</f>
        <v>202325.67748670193</v>
      </c>
    </row>
    <row r="37" spans="3:53" ht="12.75">
      <c r="C37" s="55"/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3:10" ht="12.75">
      <c r="C38" s="140" t="s">
        <v>245</v>
      </c>
      <c r="D38" s="18"/>
      <c r="E38" s="18"/>
      <c r="F38" s="19"/>
      <c r="G38" s="19"/>
      <c r="H38" s="20"/>
      <c r="I38" s="20"/>
      <c r="J38" s="27"/>
    </row>
    <row r="39" spans="3:10" ht="12.75">
      <c r="C39" s="140" t="s">
        <v>246</v>
      </c>
      <c r="D39" s="18"/>
      <c r="E39" s="18"/>
      <c r="F39" s="19"/>
      <c r="G39" s="19"/>
      <c r="H39" s="20"/>
      <c r="I39" s="20"/>
      <c r="J39" s="27"/>
    </row>
    <row r="40" spans="1:10" ht="20.25">
      <c r="A40" s="57" t="s">
        <v>181</v>
      </c>
      <c r="E40" s="141"/>
      <c r="F40" s="140"/>
      <c r="J40" s="55"/>
    </row>
    <row r="41" spans="3:53" ht="12.75">
      <c r="C41" s="28" t="s">
        <v>0</v>
      </c>
      <c r="D41" s="28" t="s">
        <v>27</v>
      </c>
      <c r="E41" s="28" t="s">
        <v>28</v>
      </c>
      <c r="F41" s="65">
        <f>Model!D3</f>
        <v>40179</v>
      </c>
      <c r="G41" s="65">
        <f>Model!E3</f>
        <v>40210</v>
      </c>
      <c r="H41" s="65">
        <f>Model!F3</f>
        <v>40238</v>
      </c>
      <c r="I41" s="65">
        <f>Model!G3</f>
        <v>40269</v>
      </c>
      <c r="J41" s="65">
        <f>Model!H3</f>
        <v>40299</v>
      </c>
      <c r="K41" s="65">
        <f>Model!I3</f>
        <v>40330</v>
      </c>
      <c r="L41" s="65">
        <f>Model!J3</f>
        <v>40360</v>
      </c>
      <c r="M41" s="65">
        <f>Model!K3</f>
        <v>40391</v>
      </c>
      <c r="N41" s="65">
        <f>Model!L3</f>
        <v>40422</v>
      </c>
      <c r="O41" s="65">
        <f>Model!M3</f>
        <v>40452</v>
      </c>
      <c r="P41" s="65">
        <f>Model!N3</f>
        <v>40483</v>
      </c>
      <c r="Q41" s="65">
        <f>Model!O3</f>
        <v>40513</v>
      </c>
      <c r="R41" s="65">
        <f>Model!P3</f>
        <v>40544</v>
      </c>
      <c r="S41" s="65">
        <f>Model!Q3</f>
        <v>40575</v>
      </c>
      <c r="T41" s="65">
        <f>Model!R3</f>
        <v>40603</v>
      </c>
      <c r="U41" s="65">
        <f>Model!S3</f>
        <v>40634</v>
      </c>
      <c r="V41" s="65">
        <f>Model!T3</f>
        <v>40664</v>
      </c>
      <c r="W41" s="65">
        <f>Model!U3</f>
        <v>40695</v>
      </c>
      <c r="X41" s="65">
        <f>Model!V3</f>
        <v>40725</v>
      </c>
      <c r="Y41" s="65">
        <f>Model!W3</f>
        <v>40756</v>
      </c>
      <c r="Z41" s="65">
        <f>Model!X3</f>
        <v>40787</v>
      </c>
      <c r="AA41" s="65">
        <f>Model!Y3</f>
        <v>40817</v>
      </c>
      <c r="AB41" s="65">
        <f>Model!Z3</f>
        <v>40848</v>
      </c>
      <c r="AC41" s="65">
        <f>Model!AA3</f>
        <v>40878</v>
      </c>
      <c r="AD41" s="65">
        <f>Model!AB3</f>
        <v>40909</v>
      </c>
      <c r="AE41" s="65">
        <f>Model!AC3</f>
        <v>40940</v>
      </c>
      <c r="AF41" s="65">
        <f>Model!AD3</f>
        <v>40969</v>
      </c>
      <c r="AG41" s="65">
        <f>Model!AE3</f>
        <v>41000</v>
      </c>
      <c r="AH41" s="65">
        <f>Model!AF3</f>
        <v>41030</v>
      </c>
      <c r="AI41" s="65">
        <f>Model!AG3</f>
        <v>41061</v>
      </c>
      <c r="AJ41" s="65">
        <f>Model!AH3</f>
        <v>41091</v>
      </c>
      <c r="AK41" s="65">
        <f>Model!AI3</f>
        <v>41122</v>
      </c>
      <c r="AL41" s="65">
        <f>Model!AJ3</f>
        <v>41153</v>
      </c>
      <c r="AM41" s="65">
        <f>Model!AK3</f>
        <v>41183</v>
      </c>
      <c r="AN41" s="65">
        <f>Model!AL3</f>
        <v>41214</v>
      </c>
      <c r="AO41" s="65">
        <f>Model!AM3</f>
        <v>41244</v>
      </c>
      <c r="AP41" s="65">
        <f>Model!AN3</f>
        <v>41275</v>
      </c>
      <c r="AQ41" s="65">
        <f>Model!AO3</f>
        <v>41306</v>
      </c>
      <c r="AR41" s="65">
        <f>Model!AP3</f>
        <v>41334</v>
      </c>
      <c r="AS41" s="65">
        <f>Model!AQ3</f>
        <v>41365</v>
      </c>
      <c r="AT41" s="65">
        <f>Model!AR3</f>
        <v>41395</v>
      </c>
      <c r="AU41" s="65">
        <f>Model!AS3</f>
        <v>41426</v>
      </c>
      <c r="AV41" s="65">
        <f>Model!AT3</f>
        <v>41456</v>
      </c>
      <c r="AW41" s="65">
        <f>Model!AU3</f>
        <v>41487</v>
      </c>
      <c r="AX41" s="65">
        <f>Model!AV3</f>
        <v>41518</v>
      </c>
      <c r="AY41" s="65">
        <f>Model!AW3</f>
        <v>41548</v>
      </c>
      <c r="AZ41" s="65">
        <f>Model!AX3</f>
        <v>41579</v>
      </c>
      <c r="BA41" s="65">
        <f>Model!AY3</f>
        <v>41609</v>
      </c>
    </row>
    <row r="42" spans="3:53" ht="12.75">
      <c r="C42" t="str">
        <f>C13</f>
        <v>CEO</v>
      </c>
      <c r="D42" t="str">
        <f aca="true" t="shared" si="4" ref="D42:D69">VLOOKUP(C42,EmpCostTable,8,0)</f>
        <v>Corp</v>
      </c>
      <c r="E42" t="s">
        <v>18</v>
      </c>
      <c r="F42" s="11">
        <v>0</v>
      </c>
      <c r="G42">
        <f aca="true" t="shared" si="5" ref="G42:AS44">F42</f>
        <v>0</v>
      </c>
      <c r="H42">
        <f t="shared" si="5"/>
        <v>0</v>
      </c>
      <c r="I42">
        <f t="shared" si="5"/>
        <v>0</v>
      </c>
      <c r="J42">
        <f t="shared" si="5"/>
        <v>0</v>
      </c>
      <c r="K42">
        <f t="shared" si="5"/>
        <v>0</v>
      </c>
      <c r="L42">
        <f t="shared" si="5"/>
        <v>0</v>
      </c>
      <c r="M42">
        <f t="shared" si="5"/>
        <v>0</v>
      </c>
      <c r="N42">
        <f t="shared" si="5"/>
        <v>0</v>
      </c>
      <c r="O42">
        <f t="shared" si="5"/>
        <v>0</v>
      </c>
      <c r="P42">
        <f t="shared" si="5"/>
        <v>0</v>
      </c>
      <c r="Q42">
        <f t="shared" si="5"/>
        <v>0</v>
      </c>
      <c r="R42">
        <f t="shared" si="5"/>
        <v>0</v>
      </c>
      <c r="S42">
        <f t="shared" si="5"/>
        <v>0</v>
      </c>
      <c r="T42">
        <f t="shared" si="5"/>
        <v>0</v>
      </c>
      <c r="U42">
        <f t="shared" si="5"/>
        <v>0</v>
      </c>
      <c r="V42">
        <f t="shared" si="5"/>
        <v>0</v>
      </c>
      <c r="W42">
        <f t="shared" si="5"/>
        <v>0</v>
      </c>
      <c r="X42">
        <f t="shared" si="5"/>
        <v>0</v>
      </c>
      <c r="Y42">
        <f t="shared" si="5"/>
        <v>0</v>
      </c>
      <c r="Z42">
        <f t="shared" si="5"/>
        <v>0</v>
      </c>
      <c r="AA42">
        <f t="shared" si="5"/>
        <v>0</v>
      </c>
      <c r="AB42">
        <f t="shared" si="5"/>
        <v>0</v>
      </c>
      <c r="AC42">
        <f t="shared" si="5"/>
        <v>0</v>
      </c>
      <c r="AD42">
        <f t="shared" si="5"/>
        <v>0</v>
      </c>
      <c r="AE42">
        <f t="shared" si="5"/>
        <v>0</v>
      </c>
      <c r="AF42">
        <f t="shared" si="5"/>
        <v>0</v>
      </c>
      <c r="AG42">
        <f t="shared" si="5"/>
        <v>0</v>
      </c>
      <c r="AH42">
        <f t="shared" si="5"/>
        <v>0</v>
      </c>
      <c r="AI42">
        <f t="shared" si="5"/>
        <v>0</v>
      </c>
      <c r="AJ42">
        <f t="shared" si="5"/>
        <v>0</v>
      </c>
      <c r="AK42">
        <f t="shared" si="5"/>
        <v>0</v>
      </c>
      <c r="AL42">
        <f t="shared" si="5"/>
        <v>0</v>
      </c>
      <c r="AM42">
        <f t="shared" si="5"/>
        <v>0</v>
      </c>
      <c r="AN42">
        <f t="shared" si="5"/>
        <v>0</v>
      </c>
      <c r="AO42">
        <f t="shared" si="5"/>
        <v>0</v>
      </c>
      <c r="AP42">
        <f t="shared" si="5"/>
        <v>0</v>
      </c>
      <c r="AQ42">
        <f t="shared" si="5"/>
        <v>0</v>
      </c>
      <c r="AR42">
        <f t="shared" si="5"/>
        <v>0</v>
      </c>
      <c r="AS42">
        <f t="shared" si="5"/>
        <v>0</v>
      </c>
      <c r="AT42">
        <f aca="true" t="shared" si="6" ref="AT42:BA44">AS42</f>
        <v>0</v>
      </c>
      <c r="AU42">
        <f t="shared" si="6"/>
        <v>0</v>
      </c>
      <c r="AV42">
        <f t="shared" si="6"/>
        <v>0</v>
      </c>
      <c r="AW42">
        <f t="shared" si="6"/>
        <v>0</v>
      </c>
      <c r="AX42">
        <f t="shared" si="6"/>
        <v>0</v>
      </c>
      <c r="AY42">
        <f t="shared" si="6"/>
        <v>0</v>
      </c>
      <c r="AZ42">
        <f t="shared" si="6"/>
        <v>0</v>
      </c>
      <c r="BA42">
        <f t="shared" si="6"/>
        <v>0</v>
      </c>
    </row>
    <row r="43" spans="3:53" ht="12.75">
      <c r="C43" t="str">
        <f>C13</f>
        <v>CEO</v>
      </c>
      <c r="D43" t="str">
        <f t="shared" si="4"/>
        <v>Corp</v>
      </c>
      <c r="E43" t="s">
        <v>17</v>
      </c>
      <c r="F43" s="11">
        <v>1</v>
      </c>
      <c r="G43">
        <f t="shared" si="5"/>
        <v>1</v>
      </c>
      <c r="H43">
        <f t="shared" si="5"/>
        <v>1</v>
      </c>
      <c r="I43">
        <f t="shared" si="5"/>
        <v>1</v>
      </c>
      <c r="J43">
        <f t="shared" si="5"/>
        <v>1</v>
      </c>
      <c r="K43">
        <f t="shared" si="5"/>
        <v>1</v>
      </c>
      <c r="L43">
        <f t="shared" si="5"/>
        <v>1</v>
      </c>
      <c r="M43">
        <f t="shared" si="5"/>
        <v>1</v>
      </c>
      <c r="N43">
        <f t="shared" si="5"/>
        <v>1</v>
      </c>
      <c r="O43">
        <f t="shared" si="5"/>
        <v>1</v>
      </c>
      <c r="P43">
        <f t="shared" si="5"/>
        <v>1</v>
      </c>
      <c r="Q43">
        <f t="shared" si="5"/>
        <v>1</v>
      </c>
      <c r="R43">
        <f t="shared" si="5"/>
        <v>1</v>
      </c>
      <c r="S43">
        <f t="shared" si="5"/>
        <v>1</v>
      </c>
      <c r="T43">
        <f t="shared" si="5"/>
        <v>1</v>
      </c>
      <c r="U43">
        <f t="shared" si="5"/>
        <v>1</v>
      </c>
      <c r="V43">
        <f t="shared" si="5"/>
        <v>1</v>
      </c>
      <c r="W43">
        <f t="shared" si="5"/>
        <v>1</v>
      </c>
      <c r="X43">
        <f t="shared" si="5"/>
        <v>1</v>
      </c>
      <c r="Y43">
        <f t="shared" si="5"/>
        <v>1</v>
      </c>
      <c r="Z43">
        <f t="shared" si="5"/>
        <v>1</v>
      </c>
      <c r="AA43">
        <f t="shared" si="5"/>
        <v>1</v>
      </c>
      <c r="AB43">
        <f t="shared" si="5"/>
        <v>1</v>
      </c>
      <c r="AC43">
        <f t="shared" si="5"/>
        <v>1</v>
      </c>
      <c r="AD43">
        <f t="shared" si="5"/>
        <v>1</v>
      </c>
      <c r="AE43">
        <f t="shared" si="5"/>
        <v>1</v>
      </c>
      <c r="AF43">
        <f t="shared" si="5"/>
        <v>1</v>
      </c>
      <c r="AG43">
        <f t="shared" si="5"/>
        <v>1</v>
      </c>
      <c r="AH43">
        <f t="shared" si="5"/>
        <v>1</v>
      </c>
      <c r="AI43">
        <f t="shared" si="5"/>
        <v>1</v>
      </c>
      <c r="AJ43">
        <f t="shared" si="5"/>
        <v>1</v>
      </c>
      <c r="AK43">
        <f t="shared" si="5"/>
        <v>1</v>
      </c>
      <c r="AL43">
        <f t="shared" si="5"/>
        <v>1</v>
      </c>
      <c r="AM43">
        <f t="shared" si="5"/>
        <v>1</v>
      </c>
      <c r="AN43">
        <f t="shared" si="5"/>
        <v>1</v>
      </c>
      <c r="AO43">
        <f t="shared" si="5"/>
        <v>1</v>
      </c>
      <c r="AP43">
        <f t="shared" si="5"/>
        <v>1</v>
      </c>
      <c r="AQ43">
        <f t="shared" si="5"/>
        <v>1</v>
      </c>
      <c r="AR43">
        <f t="shared" si="5"/>
        <v>1</v>
      </c>
      <c r="AS43">
        <f t="shared" si="5"/>
        <v>1</v>
      </c>
      <c r="AT43">
        <f t="shared" si="6"/>
        <v>1</v>
      </c>
      <c r="AU43">
        <f t="shared" si="6"/>
        <v>1</v>
      </c>
      <c r="AV43">
        <f t="shared" si="6"/>
        <v>1</v>
      </c>
      <c r="AW43">
        <f t="shared" si="6"/>
        <v>1</v>
      </c>
      <c r="AX43">
        <f t="shared" si="6"/>
        <v>1</v>
      </c>
      <c r="AY43">
        <f t="shared" si="6"/>
        <v>1</v>
      </c>
      <c r="AZ43">
        <f t="shared" si="6"/>
        <v>1</v>
      </c>
      <c r="BA43">
        <f t="shared" si="6"/>
        <v>1</v>
      </c>
    </row>
    <row r="44" spans="3:53" ht="12.75">
      <c r="C44" t="str">
        <f>C14</f>
        <v>CFO</v>
      </c>
      <c r="D44" t="str">
        <f aca="true" t="shared" si="7" ref="D44:D51">VLOOKUP(C44,EmpCostTable,8,0)</f>
        <v>Corp</v>
      </c>
      <c r="E44" t="s">
        <v>18</v>
      </c>
      <c r="F44" s="11">
        <v>0</v>
      </c>
      <c r="G44">
        <f t="shared" si="5"/>
        <v>0</v>
      </c>
      <c r="H44">
        <f t="shared" si="5"/>
        <v>0</v>
      </c>
      <c r="I44">
        <f t="shared" si="5"/>
        <v>0</v>
      </c>
      <c r="J44">
        <f t="shared" si="5"/>
        <v>0</v>
      </c>
      <c r="K44">
        <f t="shared" si="5"/>
        <v>0</v>
      </c>
      <c r="L44">
        <f t="shared" si="5"/>
        <v>0</v>
      </c>
      <c r="M44">
        <f t="shared" si="5"/>
        <v>0</v>
      </c>
      <c r="N44">
        <f t="shared" si="5"/>
        <v>0</v>
      </c>
      <c r="O44">
        <f t="shared" si="5"/>
        <v>0</v>
      </c>
      <c r="P44">
        <f t="shared" si="5"/>
        <v>0</v>
      </c>
      <c r="Q44">
        <f t="shared" si="5"/>
        <v>0</v>
      </c>
      <c r="R44">
        <f t="shared" si="5"/>
        <v>0</v>
      </c>
      <c r="S44">
        <f t="shared" si="5"/>
        <v>0</v>
      </c>
      <c r="T44">
        <f t="shared" si="5"/>
        <v>0</v>
      </c>
      <c r="U44">
        <f t="shared" si="5"/>
        <v>0</v>
      </c>
      <c r="V44">
        <f t="shared" si="5"/>
        <v>0</v>
      </c>
      <c r="W44">
        <f t="shared" si="5"/>
        <v>0</v>
      </c>
      <c r="X44">
        <f t="shared" si="5"/>
        <v>0</v>
      </c>
      <c r="Y44">
        <f t="shared" si="5"/>
        <v>0</v>
      </c>
      <c r="Z44">
        <f t="shared" si="5"/>
        <v>0</v>
      </c>
      <c r="AA44">
        <f t="shared" si="5"/>
        <v>0</v>
      </c>
      <c r="AB44">
        <f t="shared" si="5"/>
        <v>0</v>
      </c>
      <c r="AC44">
        <f t="shared" si="5"/>
        <v>0</v>
      </c>
      <c r="AD44">
        <f t="shared" si="5"/>
        <v>0</v>
      </c>
      <c r="AE44">
        <f t="shared" si="5"/>
        <v>0</v>
      </c>
      <c r="AF44">
        <f t="shared" si="5"/>
        <v>0</v>
      </c>
      <c r="AG44">
        <f t="shared" si="5"/>
        <v>0</v>
      </c>
      <c r="AH44">
        <f t="shared" si="5"/>
        <v>0</v>
      </c>
      <c r="AI44">
        <f t="shared" si="5"/>
        <v>0</v>
      </c>
      <c r="AJ44">
        <f t="shared" si="5"/>
        <v>0</v>
      </c>
      <c r="AK44">
        <f t="shared" si="5"/>
        <v>0</v>
      </c>
      <c r="AL44">
        <f t="shared" si="5"/>
        <v>0</v>
      </c>
      <c r="AM44">
        <f t="shared" si="5"/>
        <v>0</v>
      </c>
      <c r="AN44">
        <f t="shared" si="5"/>
        <v>0</v>
      </c>
      <c r="AO44">
        <f t="shared" si="5"/>
        <v>0</v>
      </c>
      <c r="AP44">
        <f t="shared" si="5"/>
        <v>0</v>
      </c>
      <c r="AQ44">
        <f t="shared" si="5"/>
        <v>0</v>
      </c>
      <c r="AR44">
        <f t="shared" si="5"/>
        <v>0</v>
      </c>
      <c r="AS44">
        <f t="shared" si="5"/>
        <v>0</v>
      </c>
      <c r="AT44">
        <f t="shared" si="6"/>
        <v>0</v>
      </c>
      <c r="AU44">
        <f t="shared" si="6"/>
        <v>0</v>
      </c>
      <c r="AV44">
        <f t="shared" si="6"/>
        <v>0</v>
      </c>
      <c r="AW44">
        <f t="shared" si="6"/>
        <v>0</v>
      </c>
      <c r="AX44">
        <f t="shared" si="6"/>
        <v>0</v>
      </c>
      <c r="AY44">
        <f t="shared" si="6"/>
        <v>0</v>
      </c>
      <c r="AZ44">
        <f t="shared" si="6"/>
        <v>0</v>
      </c>
      <c r="BA44">
        <f t="shared" si="6"/>
        <v>0</v>
      </c>
    </row>
    <row r="45" spans="3:53" ht="12.75">
      <c r="C45" t="str">
        <f>C14</f>
        <v>CFO</v>
      </c>
      <c r="D45" t="str">
        <f t="shared" si="7"/>
        <v>Corp</v>
      </c>
      <c r="E45" t="s">
        <v>17</v>
      </c>
      <c r="F45" s="11">
        <v>0</v>
      </c>
      <c r="G45">
        <f aca="true" t="shared" si="8" ref="G45:BA45">F45</f>
        <v>0</v>
      </c>
      <c r="H45">
        <f t="shared" si="8"/>
        <v>0</v>
      </c>
      <c r="I45">
        <f t="shared" si="8"/>
        <v>0</v>
      </c>
      <c r="J45">
        <f t="shared" si="8"/>
        <v>0</v>
      </c>
      <c r="K45">
        <f t="shared" si="8"/>
        <v>0</v>
      </c>
      <c r="L45">
        <f t="shared" si="8"/>
        <v>0</v>
      </c>
      <c r="M45">
        <f t="shared" si="8"/>
        <v>0</v>
      </c>
      <c r="N45">
        <f t="shared" si="8"/>
        <v>0</v>
      </c>
      <c r="O45">
        <f t="shared" si="8"/>
        <v>0</v>
      </c>
      <c r="P45">
        <f t="shared" si="8"/>
        <v>0</v>
      </c>
      <c r="Q45">
        <f t="shared" si="8"/>
        <v>0</v>
      </c>
      <c r="R45">
        <f t="shared" si="8"/>
        <v>0</v>
      </c>
      <c r="S45">
        <f t="shared" si="8"/>
        <v>0</v>
      </c>
      <c r="T45">
        <f t="shared" si="8"/>
        <v>0</v>
      </c>
      <c r="U45">
        <f t="shared" si="8"/>
        <v>0</v>
      </c>
      <c r="V45">
        <f t="shared" si="8"/>
        <v>0</v>
      </c>
      <c r="W45">
        <f t="shared" si="8"/>
        <v>0</v>
      </c>
      <c r="X45">
        <f t="shared" si="8"/>
        <v>0</v>
      </c>
      <c r="Y45">
        <f t="shared" si="8"/>
        <v>0</v>
      </c>
      <c r="Z45">
        <f t="shared" si="8"/>
        <v>0</v>
      </c>
      <c r="AA45">
        <f t="shared" si="8"/>
        <v>0</v>
      </c>
      <c r="AB45">
        <f t="shared" si="8"/>
        <v>0</v>
      </c>
      <c r="AC45">
        <f t="shared" si="8"/>
        <v>0</v>
      </c>
      <c r="AD45">
        <f t="shared" si="8"/>
        <v>0</v>
      </c>
      <c r="AE45">
        <f t="shared" si="8"/>
        <v>0</v>
      </c>
      <c r="AF45">
        <f t="shared" si="8"/>
        <v>0</v>
      </c>
      <c r="AG45">
        <f t="shared" si="8"/>
        <v>0</v>
      </c>
      <c r="AH45">
        <f t="shared" si="8"/>
        <v>0</v>
      </c>
      <c r="AI45">
        <f t="shared" si="8"/>
        <v>0</v>
      </c>
      <c r="AJ45">
        <f t="shared" si="8"/>
        <v>0</v>
      </c>
      <c r="AK45">
        <f t="shared" si="8"/>
        <v>0</v>
      </c>
      <c r="AL45">
        <f t="shared" si="8"/>
        <v>0</v>
      </c>
      <c r="AM45">
        <f t="shared" si="8"/>
        <v>0</v>
      </c>
      <c r="AN45">
        <f t="shared" si="8"/>
        <v>0</v>
      </c>
      <c r="AO45">
        <f t="shared" si="8"/>
        <v>0</v>
      </c>
      <c r="AP45">
        <f t="shared" si="8"/>
        <v>0</v>
      </c>
      <c r="AQ45">
        <f t="shared" si="8"/>
        <v>0</v>
      </c>
      <c r="AR45">
        <f t="shared" si="8"/>
        <v>0</v>
      </c>
      <c r="AS45">
        <f t="shared" si="8"/>
        <v>0</v>
      </c>
      <c r="AT45">
        <f t="shared" si="8"/>
        <v>0</v>
      </c>
      <c r="AU45">
        <f t="shared" si="8"/>
        <v>0</v>
      </c>
      <c r="AV45">
        <f t="shared" si="8"/>
        <v>0</v>
      </c>
      <c r="AW45">
        <f t="shared" si="8"/>
        <v>0</v>
      </c>
      <c r="AX45">
        <f t="shared" si="8"/>
        <v>0</v>
      </c>
      <c r="AY45">
        <f t="shared" si="8"/>
        <v>0</v>
      </c>
      <c r="AZ45">
        <f t="shared" si="8"/>
        <v>0</v>
      </c>
      <c r="BA45">
        <f t="shared" si="8"/>
        <v>0</v>
      </c>
    </row>
    <row r="46" spans="3:53" ht="12.75">
      <c r="C46" t="str">
        <f>C15</f>
        <v>General Counsel</v>
      </c>
      <c r="D46" t="str">
        <f t="shared" si="7"/>
        <v>Corp</v>
      </c>
      <c r="E46" t="s">
        <v>18</v>
      </c>
      <c r="F46" s="11">
        <v>0</v>
      </c>
      <c r="G46">
        <f aca="true" t="shared" si="9" ref="G46:BA46">F46</f>
        <v>0</v>
      </c>
      <c r="H46">
        <f t="shared" si="9"/>
        <v>0</v>
      </c>
      <c r="I46">
        <f t="shared" si="9"/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  <c r="AA46">
        <f t="shared" si="9"/>
        <v>0</v>
      </c>
      <c r="AB46">
        <f t="shared" si="9"/>
        <v>0</v>
      </c>
      <c r="AC46">
        <f t="shared" si="9"/>
        <v>0</v>
      </c>
      <c r="AD46">
        <f t="shared" si="9"/>
        <v>0</v>
      </c>
      <c r="AE46">
        <f t="shared" si="9"/>
        <v>0</v>
      </c>
      <c r="AF46">
        <f t="shared" si="9"/>
        <v>0</v>
      </c>
      <c r="AG46">
        <f t="shared" si="9"/>
        <v>0</v>
      </c>
      <c r="AH46">
        <f t="shared" si="9"/>
        <v>0</v>
      </c>
      <c r="AI46">
        <f t="shared" si="9"/>
        <v>0</v>
      </c>
      <c r="AJ46">
        <f t="shared" si="9"/>
        <v>0</v>
      </c>
      <c r="AK46">
        <f t="shared" si="9"/>
        <v>0</v>
      </c>
      <c r="AL46">
        <f t="shared" si="9"/>
        <v>0</v>
      </c>
      <c r="AM46">
        <f t="shared" si="9"/>
        <v>0</v>
      </c>
      <c r="AN46">
        <f t="shared" si="9"/>
        <v>0</v>
      </c>
      <c r="AO46">
        <f t="shared" si="9"/>
        <v>0</v>
      </c>
      <c r="AP46">
        <f t="shared" si="9"/>
        <v>0</v>
      </c>
      <c r="AQ46">
        <f t="shared" si="9"/>
        <v>0</v>
      </c>
      <c r="AR46">
        <f t="shared" si="9"/>
        <v>0</v>
      </c>
      <c r="AS46">
        <f t="shared" si="9"/>
        <v>0</v>
      </c>
      <c r="AT46">
        <f t="shared" si="9"/>
        <v>0</v>
      </c>
      <c r="AU46">
        <f t="shared" si="9"/>
        <v>0</v>
      </c>
      <c r="AV46">
        <f t="shared" si="9"/>
        <v>0</v>
      </c>
      <c r="AW46">
        <f t="shared" si="9"/>
        <v>0</v>
      </c>
      <c r="AX46">
        <f t="shared" si="9"/>
        <v>0</v>
      </c>
      <c r="AY46">
        <f t="shared" si="9"/>
        <v>0</v>
      </c>
      <c r="AZ46">
        <f t="shared" si="9"/>
        <v>0</v>
      </c>
      <c r="BA46">
        <f t="shared" si="9"/>
        <v>0</v>
      </c>
    </row>
    <row r="47" spans="3:53" ht="12.75">
      <c r="C47" t="str">
        <f>C15</f>
        <v>General Counsel</v>
      </c>
      <c r="D47" t="str">
        <f t="shared" si="7"/>
        <v>Corp</v>
      </c>
      <c r="E47" t="s">
        <v>17</v>
      </c>
      <c r="F47" s="11">
        <v>0</v>
      </c>
      <c r="G47">
        <f aca="true" t="shared" si="10" ref="G47:BA47">F47</f>
        <v>0</v>
      </c>
      <c r="H47">
        <f t="shared" si="10"/>
        <v>0</v>
      </c>
      <c r="I47">
        <f t="shared" si="10"/>
        <v>0</v>
      </c>
      <c r="J47">
        <f t="shared" si="10"/>
        <v>0</v>
      </c>
      <c r="K47">
        <f t="shared" si="10"/>
        <v>0</v>
      </c>
      <c r="L47">
        <f t="shared" si="10"/>
        <v>0</v>
      </c>
      <c r="M47">
        <f t="shared" si="10"/>
        <v>0</v>
      </c>
      <c r="N47">
        <f t="shared" si="10"/>
        <v>0</v>
      </c>
      <c r="O47">
        <f t="shared" si="10"/>
        <v>0</v>
      </c>
      <c r="P47">
        <f t="shared" si="10"/>
        <v>0</v>
      </c>
      <c r="Q47">
        <f t="shared" si="10"/>
        <v>0</v>
      </c>
      <c r="R47">
        <f t="shared" si="10"/>
        <v>0</v>
      </c>
      <c r="S47">
        <f t="shared" si="10"/>
        <v>0</v>
      </c>
      <c r="T47">
        <f t="shared" si="10"/>
        <v>0</v>
      </c>
      <c r="U47">
        <f t="shared" si="10"/>
        <v>0</v>
      </c>
      <c r="V47">
        <f t="shared" si="10"/>
        <v>0</v>
      </c>
      <c r="W47">
        <f t="shared" si="10"/>
        <v>0</v>
      </c>
      <c r="X47">
        <f t="shared" si="10"/>
        <v>0</v>
      </c>
      <c r="Y47">
        <f t="shared" si="10"/>
        <v>0</v>
      </c>
      <c r="Z47">
        <f t="shared" si="10"/>
        <v>0</v>
      </c>
      <c r="AA47">
        <f t="shared" si="10"/>
        <v>0</v>
      </c>
      <c r="AB47">
        <f t="shared" si="10"/>
        <v>0</v>
      </c>
      <c r="AC47">
        <f t="shared" si="10"/>
        <v>0</v>
      </c>
      <c r="AD47">
        <f t="shared" si="10"/>
        <v>0</v>
      </c>
      <c r="AE47">
        <f t="shared" si="10"/>
        <v>0</v>
      </c>
      <c r="AF47">
        <f t="shared" si="10"/>
        <v>0</v>
      </c>
      <c r="AG47">
        <f t="shared" si="10"/>
        <v>0</v>
      </c>
      <c r="AH47">
        <f t="shared" si="10"/>
        <v>0</v>
      </c>
      <c r="AI47">
        <f t="shared" si="10"/>
        <v>0</v>
      </c>
      <c r="AJ47">
        <f t="shared" si="10"/>
        <v>0</v>
      </c>
      <c r="AK47">
        <f t="shared" si="10"/>
        <v>0</v>
      </c>
      <c r="AL47">
        <f t="shared" si="10"/>
        <v>0</v>
      </c>
      <c r="AM47">
        <f t="shared" si="10"/>
        <v>0</v>
      </c>
      <c r="AN47">
        <f t="shared" si="10"/>
        <v>0</v>
      </c>
      <c r="AO47">
        <f t="shared" si="10"/>
        <v>0</v>
      </c>
      <c r="AP47">
        <f t="shared" si="10"/>
        <v>0</v>
      </c>
      <c r="AQ47">
        <f t="shared" si="10"/>
        <v>0</v>
      </c>
      <c r="AR47">
        <f t="shared" si="10"/>
        <v>0</v>
      </c>
      <c r="AS47">
        <f t="shared" si="10"/>
        <v>0</v>
      </c>
      <c r="AT47">
        <f t="shared" si="10"/>
        <v>0</v>
      </c>
      <c r="AU47">
        <f t="shared" si="10"/>
        <v>0</v>
      </c>
      <c r="AV47">
        <f t="shared" si="10"/>
        <v>0</v>
      </c>
      <c r="AW47">
        <f t="shared" si="10"/>
        <v>0</v>
      </c>
      <c r="AX47">
        <f t="shared" si="10"/>
        <v>0</v>
      </c>
      <c r="AY47">
        <f t="shared" si="10"/>
        <v>0</v>
      </c>
      <c r="AZ47">
        <f t="shared" si="10"/>
        <v>0</v>
      </c>
      <c r="BA47">
        <f t="shared" si="10"/>
        <v>0</v>
      </c>
    </row>
    <row r="48" spans="3:53" ht="12.75">
      <c r="C48" t="str">
        <f>C16</f>
        <v>HR/Finance/Bookkeeping</v>
      </c>
      <c r="D48" t="str">
        <f t="shared" si="7"/>
        <v>Corp</v>
      </c>
      <c r="E48" t="s">
        <v>18</v>
      </c>
      <c r="F48" s="11">
        <v>0</v>
      </c>
      <c r="G48">
        <f aca="true" t="shared" si="11" ref="G48:BA48">F48</f>
        <v>0</v>
      </c>
      <c r="H48">
        <f t="shared" si="11"/>
        <v>0</v>
      </c>
      <c r="I48">
        <f t="shared" si="11"/>
        <v>0</v>
      </c>
      <c r="J48">
        <f t="shared" si="11"/>
        <v>0</v>
      </c>
      <c r="K48">
        <f t="shared" si="11"/>
        <v>0</v>
      </c>
      <c r="L48">
        <f t="shared" si="11"/>
        <v>0</v>
      </c>
      <c r="M48">
        <f t="shared" si="11"/>
        <v>0</v>
      </c>
      <c r="N48">
        <f t="shared" si="11"/>
        <v>0</v>
      </c>
      <c r="O48">
        <f t="shared" si="11"/>
        <v>0</v>
      </c>
      <c r="P48">
        <f t="shared" si="11"/>
        <v>0</v>
      </c>
      <c r="Q48">
        <f t="shared" si="11"/>
        <v>0</v>
      </c>
      <c r="R48">
        <f t="shared" si="11"/>
        <v>0</v>
      </c>
      <c r="S48">
        <f t="shared" si="11"/>
        <v>0</v>
      </c>
      <c r="T48">
        <f t="shared" si="11"/>
        <v>0</v>
      </c>
      <c r="U48">
        <f t="shared" si="11"/>
        <v>0</v>
      </c>
      <c r="V48">
        <f t="shared" si="11"/>
        <v>0</v>
      </c>
      <c r="W48">
        <f t="shared" si="11"/>
        <v>0</v>
      </c>
      <c r="X48">
        <f t="shared" si="11"/>
        <v>0</v>
      </c>
      <c r="Y48">
        <f t="shared" si="11"/>
        <v>0</v>
      </c>
      <c r="Z48">
        <f t="shared" si="11"/>
        <v>0</v>
      </c>
      <c r="AA48">
        <f t="shared" si="11"/>
        <v>0</v>
      </c>
      <c r="AB48">
        <f t="shared" si="11"/>
        <v>0</v>
      </c>
      <c r="AC48">
        <f t="shared" si="11"/>
        <v>0</v>
      </c>
      <c r="AD48">
        <f t="shared" si="11"/>
        <v>0</v>
      </c>
      <c r="AE48">
        <f t="shared" si="11"/>
        <v>0</v>
      </c>
      <c r="AF48">
        <f t="shared" si="11"/>
        <v>0</v>
      </c>
      <c r="AG48">
        <f t="shared" si="11"/>
        <v>0</v>
      </c>
      <c r="AH48">
        <f t="shared" si="11"/>
        <v>0</v>
      </c>
      <c r="AI48">
        <f t="shared" si="11"/>
        <v>0</v>
      </c>
      <c r="AJ48">
        <f t="shared" si="11"/>
        <v>0</v>
      </c>
      <c r="AK48">
        <f t="shared" si="11"/>
        <v>0</v>
      </c>
      <c r="AL48">
        <f t="shared" si="11"/>
        <v>0</v>
      </c>
      <c r="AM48">
        <f t="shared" si="11"/>
        <v>0</v>
      </c>
      <c r="AN48">
        <f t="shared" si="11"/>
        <v>0</v>
      </c>
      <c r="AO48">
        <f t="shared" si="11"/>
        <v>0</v>
      </c>
      <c r="AP48">
        <f t="shared" si="11"/>
        <v>0</v>
      </c>
      <c r="AQ48">
        <f t="shared" si="11"/>
        <v>0</v>
      </c>
      <c r="AR48">
        <f t="shared" si="11"/>
        <v>0</v>
      </c>
      <c r="AS48">
        <f t="shared" si="11"/>
        <v>0</v>
      </c>
      <c r="AT48">
        <f t="shared" si="11"/>
        <v>0</v>
      </c>
      <c r="AU48">
        <f t="shared" si="11"/>
        <v>0</v>
      </c>
      <c r="AV48">
        <f t="shared" si="11"/>
        <v>0</v>
      </c>
      <c r="AW48">
        <f t="shared" si="11"/>
        <v>0</v>
      </c>
      <c r="AX48">
        <f t="shared" si="11"/>
        <v>0</v>
      </c>
      <c r="AY48">
        <f t="shared" si="11"/>
        <v>0</v>
      </c>
      <c r="AZ48">
        <f t="shared" si="11"/>
        <v>0</v>
      </c>
      <c r="BA48">
        <f t="shared" si="11"/>
        <v>0</v>
      </c>
    </row>
    <row r="49" spans="3:53" ht="12.75">
      <c r="C49" t="str">
        <f>C16</f>
        <v>HR/Finance/Bookkeeping</v>
      </c>
      <c r="D49" t="str">
        <f t="shared" si="7"/>
        <v>Corp</v>
      </c>
      <c r="E49" t="s">
        <v>17</v>
      </c>
      <c r="F49" s="11">
        <v>0</v>
      </c>
      <c r="G49">
        <f aca="true" t="shared" si="12" ref="G49:BA49">F49</f>
        <v>0</v>
      </c>
      <c r="H49">
        <f t="shared" si="12"/>
        <v>0</v>
      </c>
      <c r="I49">
        <f t="shared" si="12"/>
        <v>0</v>
      </c>
      <c r="J49">
        <f t="shared" si="12"/>
        <v>0</v>
      </c>
      <c r="K49">
        <f t="shared" si="12"/>
        <v>0</v>
      </c>
      <c r="L49">
        <f t="shared" si="12"/>
        <v>0</v>
      </c>
      <c r="M49">
        <f t="shared" si="12"/>
        <v>0</v>
      </c>
      <c r="N49">
        <f t="shared" si="12"/>
        <v>0</v>
      </c>
      <c r="O49">
        <f t="shared" si="12"/>
        <v>0</v>
      </c>
      <c r="P49">
        <f t="shared" si="12"/>
        <v>0</v>
      </c>
      <c r="Q49">
        <f t="shared" si="12"/>
        <v>0</v>
      </c>
      <c r="R49">
        <f t="shared" si="12"/>
        <v>0</v>
      </c>
      <c r="S49">
        <f t="shared" si="12"/>
        <v>0</v>
      </c>
      <c r="T49">
        <f t="shared" si="12"/>
        <v>0</v>
      </c>
      <c r="U49">
        <f t="shared" si="12"/>
        <v>0</v>
      </c>
      <c r="V49">
        <f t="shared" si="12"/>
        <v>0</v>
      </c>
      <c r="W49">
        <f t="shared" si="12"/>
        <v>0</v>
      </c>
      <c r="X49">
        <f t="shared" si="12"/>
        <v>0</v>
      </c>
      <c r="Y49">
        <f t="shared" si="12"/>
        <v>0</v>
      </c>
      <c r="Z49">
        <f t="shared" si="12"/>
        <v>0</v>
      </c>
      <c r="AA49">
        <f t="shared" si="12"/>
        <v>0</v>
      </c>
      <c r="AB49">
        <f t="shared" si="12"/>
        <v>0</v>
      </c>
      <c r="AC49">
        <f t="shared" si="12"/>
        <v>0</v>
      </c>
      <c r="AD49">
        <f t="shared" si="12"/>
        <v>0</v>
      </c>
      <c r="AE49">
        <f t="shared" si="12"/>
        <v>0</v>
      </c>
      <c r="AF49">
        <f t="shared" si="12"/>
        <v>0</v>
      </c>
      <c r="AG49">
        <f t="shared" si="12"/>
        <v>0</v>
      </c>
      <c r="AH49">
        <f t="shared" si="12"/>
        <v>0</v>
      </c>
      <c r="AI49">
        <f t="shared" si="12"/>
        <v>0</v>
      </c>
      <c r="AJ49">
        <f t="shared" si="12"/>
        <v>0</v>
      </c>
      <c r="AK49">
        <f t="shared" si="12"/>
        <v>0</v>
      </c>
      <c r="AL49">
        <f t="shared" si="12"/>
        <v>0</v>
      </c>
      <c r="AM49">
        <f t="shared" si="12"/>
        <v>0</v>
      </c>
      <c r="AN49">
        <f t="shared" si="12"/>
        <v>0</v>
      </c>
      <c r="AO49">
        <f t="shared" si="12"/>
        <v>0</v>
      </c>
      <c r="AP49">
        <f t="shared" si="12"/>
        <v>0</v>
      </c>
      <c r="AQ49">
        <f t="shared" si="12"/>
        <v>0</v>
      </c>
      <c r="AR49">
        <f t="shared" si="12"/>
        <v>0</v>
      </c>
      <c r="AS49">
        <f t="shared" si="12"/>
        <v>0</v>
      </c>
      <c r="AT49">
        <f t="shared" si="12"/>
        <v>0</v>
      </c>
      <c r="AU49">
        <f t="shared" si="12"/>
        <v>0</v>
      </c>
      <c r="AV49">
        <f t="shared" si="12"/>
        <v>0</v>
      </c>
      <c r="AW49">
        <f t="shared" si="12"/>
        <v>0</v>
      </c>
      <c r="AX49">
        <f t="shared" si="12"/>
        <v>0</v>
      </c>
      <c r="AY49">
        <f t="shared" si="12"/>
        <v>0</v>
      </c>
      <c r="AZ49">
        <f t="shared" si="12"/>
        <v>0</v>
      </c>
      <c r="BA49">
        <f t="shared" si="12"/>
        <v>0</v>
      </c>
    </row>
    <row r="50" spans="3:53" ht="12.75">
      <c r="C50" t="str">
        <f>C17</f>
        <v>Office Manager</v>
      </c>
      <c r="D50" t="str">
        <f t="shared" si="7"/>
        <v>Corp</v>
      </c>
      <c r="E50" t="s">
        <v>18</v>
      </c>
      <c r="F50" s="11">
        <v>0</v>
      </c>
      <c r="G50">
        <f aca="true" t="shared" si="13" ref="G50:BA50">F50</f>
        <v>0</v>
      </c>
      <c r="H50">
        <f t="shared" si="13"/>
        <v>0</v>
      </c>
      <c r="I50">
        <f t="shared" si="13"/>
        <v>0</v>
      </c>
      <c r="J50">
        <f t="shared" si="13"/>
        <v>0</v>
      </c>
      <c r="K50">
        <f t="shared" si="13"/>
        <v>0</v>
      </c>
      <c r="L50">
        <f t="shared" si="13"/>
        <v>0</v>
      </c>
      <c r="M50">
        <f t="shared" si="13"/>
        <v>0</v>
      </c>
      <c r="N50">
        <f t="shared" si="13"/>
        <v>0</v>
      </c>
      <c r="O50">
        <f t="shared" si="13"/>
        <v>0</v>
      </c>
      <c r="P50">
        <f t="shared" si="13"/>
        <v>0</v>
      </c>
      <c r="Q50">
        <f t="shared" si="13"/>
        <v>0</v>
      </c>
      <c r="R50">
        <f t="shared" si="13"/>
        <v>0</v>
      </c>
      <c r="S50">
        <f t="shared" si="13"/>
        <v>0</v>
      </c>
      <c r="T50">
        <f t="shared" si="13"/>
        <v>0</v>
      </c>
      <c r="U50">
        <f t="shared" si="13"/>
        <v>0</v>
      </c>
      <c r="V50">
        <f t="shared" si="13"/>
        <v>0</v>
      </c>
      <c r="W50">
        <f t="shared" si="13"/>
        <v>0</v>
      </c>
      <c r="X50">
        <f t="shared" si="13"/>
        <v>0</v>
      </c>
      <c r="Y50">
        <f t="shared" si="13"/>
        <v>0</v>
      </c>
      <c r="Z50">
        <f t="shared" si="13"/>
        <v>0</v>
      </c>
      <c r="AA50">
        <f t="shared" si="13"/>
        <v>0</v>
      </c>
      <c r="AB50">
        <f t="shared" si="13"/>
        <v>0</v>
      </c>
      <c r="AC50">
        <f t="shared" si="13"/>
        <v>0</v>
      </c>
      <c r="AD50">
        <f t="shared" si="13"/>
        <v>0</v>
      </c>
      <c r="AE50">
        <f t="shared" si="13"/>
        <v>0</v>
      </c>
      <c r="AF50">
        <f t="shared" si="13"/>
        <v>0</v>
      </c>
      <c r="AG50">
        <f t="shared" si="13"/>
        <v>0</v>
      </c>
      <c r="AH50">
        <f t="shared" si="13"/>
        <v>0</v>
      </c>
      <c r="AI50">
        <f t="shared" si="13"/>
        <v>0</v>
      </c>
      <c r="AJ50">
        <f t="shared" si="13"/>
        <v>0</v>
      </c>
      <c r="AK50">
        <f t="shared" si="13"/>
        <v>0</v>
      </c>
      <c r="AL50">
        <f t="shared" si="13"/>
        <v>0</v>
      </c>
      <c r="AM50">
        <f t="shared" si="13"/>
        <v>0</v>
      </c>
      <c r="AN50">
        <f t="shared" si="13"/>
        <v>0</v>
      </c>
      <c r="AO50">
        <f t="shared" si="13"/>
        <v>0</v>
      </c>
      <c r="AP50">
        <f t="shared" si="13"/>
        <v>0</v>
      </c>
      <c r="AQ50">
        <f t="shared" si="13"/>
        <v>0</v>
      </c>
      <c r="AR50">
        <f t="shared" si="13"/>
        <v>0</v>
      </c>
      <c r="AS50">
        <f t="shared" si="13"/>
        <v>0</v>
      </c>
      <c r="AT50">
        <f t="shared" si="13"/>
        <v>0</v>
      </c>
      <c r="AU50">
        <f t="shared" si="13"/>
        <v>0</v>
      </c>
      <c r="AV50">
        <f t="shared" si="13"/>
        <v>0</v>
      </c>
      <c r="AW50">
        <f t="shared" si="13"/>
        <v>0</v>
      </c>
      <c r="AX50">
        <f t="shared" si="13"/>
        <v>0</v>
      </c>
      <c r="AY50">
        <f t="shared" si="13"/>
        <v>0</v>
      </c>
      <c r="AZ50">
        <f t="shared" si="13"/>
        <v>0</v>
      </c>
      <c r="BA50">
        <f t="shared" si="13"/>
        <v>0</v>
      </c>
    </row>
    <row r="51" spans="3:53" ht="12.75">
      <c r="C51" t="str">
        <f>C17</f>
        <v>Office Manager</v>
      </c>
      <c r="D51" t="str">
        <f t="shared" si="7"/>
        <v>Corp</v>
      </c>
      <c r="E51" t="s">
        <v>17</v>
      </c>
      <c r="F51" s="11">
        <v>0</v>
      </c>
      <c r="G51">
        <f aca="true" t="shared" si="14" ref="G51:BA51">F51</f>
        <v>0</v>
      </c>
      <c r="H51">
        <f t="shared" si="14"/>
        <v>0</v>
      </c>
      <c r="I51">
        <f t="shared" si="14"/>
        <v>0</v>
      </c>
      <c r="J51">
        <f t="shared" si="14"/>
        <v>0</v>
      </c>
      <c r="K51">
        <f t="shared" si="14"/>
        <v>0</v>
      </c>
      <c r="L51">
        <f t="shared" si="14"/>
        <v>0</v>
      </c>
      <c r="M51">
        <f t="shared" si="14"/>
        <v>0</v>
      </c>
      <c r="N51">
        <f t="shared" si="14"/>
        <v>0</v>
      </c>
      <c r="O51">
        <f t="shared" si="14"/>
        <v>0</v>
      </c>
      <c r="P51">
        <f t="shared" si="14"/>
        <v>0</v>
      </c>
      <c r="Q51">
        <f t="shared" si="14"/>
        <v>0</v>
      </c>
      <c r="R51">
        <f t="shared" si="14"/>
        <v>0</v>
      </c>
      <c r="S51">
        <f t="shared" si="14"/>
        <v>0</v>
      </c>
      <c r="T51">
        <f t="shared" si="14"/>
        <v>0</v>
      </c>
      <c r="U51">
        <f t="shared" si="14"/>
        <v>0</v>
      </c>
      <c r="V51">
        <f t="shared" si="14"/>
        <v>0</v>
      </c>
      <c r="W51">
        <f t="shared" si="14"/>
        <v>0</v>
      </c>
      <c r="X51">
        <f t="shared" si="14"/>
        <v>0</v>
      </c>
      <c r="Y51">
        <f t="shared" si="14"/>
        <v>0</v>
      </c>
      <c r="Z51">
        <f t="shared" si="14"/>
        <v>0</v>
      </c>
      <c r="AA51">
        <f t="shared" si="14"/>
        <v>0</v>
      </c>
      <c r="AB51">
        <f t="shared" si="14"/>
        <v>0</v>
      </c>
      <c r="AC51">
        <f t="shared" si="14"/>
        <v>0</v>
      </c>
      <c r="AD51">
        <f t="shared" si="14"/>
        <v>0</v>
      </c>
      <c r="AE51">
        <f t="shared" si="14"/>
        <v>0</v>
      </c>
      <c r="AF51">
        <f t="shared" si="14"/>
        <v>0</v>
      </c>
      <c r="AG51">
        <f t="shared" si="14"/>
        <v>0</v>
      </c>
      <c r="AH51">
        <f t="shared" si="14"/>
        <v>0</v>
      </c>
      <c r="AI51">
        <f t="shared" si="14"/>
        <v>0</v>
      </c>
      <c r="AJ51">
        <f t="shared" si="14"/>
        <v>0</v>
      </c>
      <c r="AK51">
        <f t="shared" si="14"/>
        <v>0</v>
      </c>
      <c r="AL51">
        <f t="shared" si="14"/>
        <v>0</v>
      </c>
      <c r="AM51">
        <f t="shared" si="14"/>
        <v>0</v>
      </c>
      <c r="AN51">
        <f t="shared" si="14"/>
        <v>0</v>
      </c>
      <c r="AO51">
        <f t="shared" si="14"/>
        <v>0</v>
      </c>
      <c r="AP51">
        <f t="shared" si="14"/>
        <v>0</v>
      </c>
      <c r="AQ51">
        <f t="shared" si="14"/>
        <v>0</v>
      </c>
      <c r="AR51">
        <f t="shared" si="14"/>
        <v>0</v>
      </c>
      <c r="AS51">
        <f t="shared" si="14"/>
        <v>0</v>
      </c>
      <c r="AT51">
        <f t="shared" si="14"/>
        <v>0</v>
      </c>
      <c r="AU51">
        <f t="shared" si="14"/>
        <v>0</v>
      </c>
      <c r="AV51">
        <f t="shared" si="14"/>
        <v>0</v>
      </c>
      <c r="AW51">
        <f t="shared" si="14"/>
        <v>0</v>
      </c>
      <c r="AX51">
        <f t="shared" si="14"/>
        <v>0</v>
      </c>
      <c r="AY51">
        <f t="shared" si="14"/>
        <v>0</v>
      </c>
      <c r="AZ51">
        <f t="shared" si="14"/>
        <v>0</v>
      </c>
      <c r="BA51">
        <f t="shared" si="14"/>
        <v>0</v>
      </c>
    </row>
    <row r="52" spans="3:53" ht="12.75">
      <c r="C52" t="str">
        <f>C18</f>
        <v>CTO</v>
      </c>
      <c r="D52" t="str">
        <f t="shared" si="4"/>
        <v>Technology</v>
      </c>
      <c r="E52" t="s">
        <v>18</v>
      </c>
      <c r="F52" s="11">
        <v>0</v>
      </c>
      <c r="G52">
        <f aca="true" t="shared" si="15" ref="G52:BA52">F52</f>
        <v>0</v>
      </c>
      <c r="H52">
        <f t="shared" si="15"/>
        <v>0</v>
      </c>
      <c r="I52">
        <f t="shared" si="15"/>
        <v>0</v>
      </c>
      <c r="J52">
        <f t="shared" si="15"/>
        <v>0</v>
      </c>
      <c r="K52">
        <f t="shared" si="15"/>
        <v>0</v>
      </c>
      <c r="L52">
        <f t="shared" si="15"/>
        <v>0</v>
      </c>
      <c r="M52">
        <f t="shared" si="15"/>
        <v>0</v>
      </c>
      <c r="N52">
        <f t="shared" si="15"/>
        <v>0</v>
      </c>
      <c r="O52">
        <f t="shared" si="15"/>
        <v>0</v>
      </c>
      <c r="P52">
        <f t="shared" si="15"/>
        <v>0</v>
      </c>
      <c r="Q52">
        <f t="shared" si="15"/>
        <v>0</v>
      </c>
      <c r="R52">
        <f t="shared" si="15"/>
        <v>0</v>
      </c>
      <c r="S52">
        <f t="shared" si="15"/>
        <v>0</v>
      </c>
      <c r="T52">
        <f t="shared" si="15"/>
        <v>0</v>
      </c>
      <c r="U52">
        <f t="shared" si="15"/>
        <v>0</v>
      </c>
      <c r="V52">
        <f t="shared" si="15"/>
        <v>0</v>
      </c>
      <c r="W52">
        <f t="shared" si="15"/>
        <v>0</v>
      </c>
      <c r="X52">
        <f t="shared" si="15"/>
        <v>0</v>
      </c>
      <c r="Y52">
        <f t="shared" si="15"/>
        <v>0</v>
      </c>
      <c r="Z52">
        <f t="shared" si="15"/>
        <v>0</v>
      </c>
      <c r="AA52">
        <f t="shared" si="15"/>
        <v>0</v>
      </c>
      <c r="AB52">
        <f t="shared" si="15"/>
        <v>0</v>
      </c>
      <c r="AC52">
        <f t="shared" si="15"/>
        <v>0</v>
      </c>
      <c r="AD52">
        <f t="shared" si="15"/>
        <v>0</v>
      </c>
      <c r="AE52">
        <f t="shared" si="15"/>
        <v>0</v>
      </c>
      <c r="AF52">
        <f t="shared" si="15"/>
        <v>0</v>
      </c>
      <c r="AG52">
        <f t="shared" si="15"/>
        <v>0</v>
      </c>
      <c r="AH52">
        <f t="shared" si="15"/>
        <v>0</v>
      </c>
      <c r="AI52">
        <f t="shared" si="15"/>
        <v>0</v>
      </c>
      <c r="AJ52">
        <f t="shared" si="15"/>
        <v>0</v>
      </c>
      <c r="AK52">
        <f t="shared" si="15"/>
        <v>0</v>
      </c>
      <c r="AL52">
        <f t="shared" si="15"/>
        <v>0</v>
      </c>
      <c r="AM52">
        <f t="shared" si="15"/>
        <v>0</v>
      </c>
      <c r="AN52">
        <f t="shared" si="15"/>
        <v>0</v>
      </c>
      <c r="AO52">
        <f t="shared" si="15"/>
        <v>0</v>
      </c>
      <c r="AP52">
        <f t="shared" si="15"/>
        <v>0</v>
      </c>
      <c r="AQ52">
        <f t="shared" si="15"/>
        <v>0</v>
      </c>
      <c r="AR52">
        <f t="shared" si="15"/>
        <v>0</v>
      </c>
      <c r="AS52">
        <f t="shared" si="15"/>
        <v>0</v>
      </c>
      <c r="AT52">
        <f t="shared" si="15"/>
        <v>0</v>
      </c>
      <c r="AU52">
        <f t="shared" si="15"/>
        <v>0</v>
      </c>
      <c r="AV52">
        <f t="shared" si="15"/>
        <v>0</v>
      </c>
      <c r="AW52">
        <f t="shared" si="15"/>
        <v>0</v>
      </c>
      <c r="AX52">
        <f t="shared" si="15"/>
        <v>0</v>
      </c>
      <c r="AY52">
        <f t="shared" si="15"/>
        <v>0</v>
      </c>
      <c r="AZ52">
        <f t="shared" si="15"/>
        <v>0</v>
      </c>
      <c r="BA52">
        <f t="shared" si="15"/>
        <v>0</v>
      </c>
    </row>
    <row r="53" spans="3:53" ht="12.75">
      <c r="C53" t="str">
        <f>C18</f>
        <v>CTO</v>
      </c>
      <c r="D53" t="str">
        <f t="shared" si="4"/>
        <v>Technology</v>
      </c>
      <c r="E53" t="s">
        <v>17</v>
      </c>
      <c r="F53" s="11">
        <v>1</v>
      </c>
      <c r="G53">
        <f aca="true" t="shared" si="16" ref="G53:BA53">F53</f>
        <v>1</v>
      </c>
      <c r="H53">
        <f t="shared" si="16"/>
        <v>1</v>
      </c>
      <c r="I53">
        <f t="shared" si="16"/>
        <v>1</v>
      </c>
      <c r="J53">
        <f t="shared" si="16"/>
        <v>1</v>
      </c>
      <c r="K53">
        <f t="shared" si="16"/>
        <v>1</v>
      </c>
      <c r="L53">
        <f t="shared" si="16"/>
        <v>1</v>
      </c>
      <c r="M53">
        <f t="shared" si="16"/>
        <v>1</v>
      </c>
      <c r="N53">
        <f t="shared" si="16"/>
        <v>1</v>
      </c>
      <c r="O53">
        <f t="shared" si="16"/>
        <v>1</v>
      </c>
      <c r="P53">
        <f t="shared" si="16"/>
        <v>1</v>
      </c>
      <c r="Q53">
        <f t="shared" si="16"/>
        <v>1</v>
      </c>
      <c r="R53">
        <f t="shared" si="16"/>
        <v>1</v>
      </c>
      <c r="S53">
        <f t="shared" si="16"/>
        <v>1</v>
      </c>
      <c r="T53">
        <f t="shared" si="16"/>
        <v>1</v>
      </c>
      <c r="U53">
        <f t="shared" si="16"/>
        <v>1</v>
      </c>
      <c r="V53">
        <f t="shared" si="16"/>
        <v>1</v>
      </c>
      <c r="W53">
        <f t="shared" si="16"/>
        <v>1</v>
      </c>
      <c r="X53">
        <f t="shared" si="16"/>
        <v>1</v>
      </c>
      <c r="Y53">
        <f t="shared" si="16"/>
        <v>1</v>
      </c>
      <c r="Z53">
        <f t="shared" si="16"/>
        <v>1</v>
      </c>
      <c r="AA53">
        <f t="shared" si="16"/>
        <v>1</v>
      </c>
      <c r="AB53">
        <f t="shared" si="16"/>
        <v>1</v>
      </c>
      <c r="AC53">
        <f t="shared" si="16"/>
        <v>1</v>
      </c>
      <c r="AD53">
        <f t="shared" si="16"/>
        <v>1</v>
      </c>
      <c r="AE53">
        <f t="shared" si="16"/>
        <v>1</v>
      </c>
      <c r="AF53">
        <f t="shared" si="16"/>
        <v>1</v>
      </c>
      <c r="AG53">
        <f t="shared" si="16"/>
        <v>1</v>
      </c>
      <c r="AH53">
        <f t="shared" si="16"/>
        <v>1</v>
      </c>
      <c r="AI53">
        <f t="shared" si="16"/>
        <v>1</v>
      </c>
      <c r="AJ53">
        <f t="shared" si="16"/>
        <v>1</v>
      </c>
      <c r="AK53">
        <f t="shared" si="16"/>
        <v>1</v>
      </c>
      <c r="AL53">
        <f t="shared" si="16"/>
        <v>1</v>
      </c>
      <c r="AM53">
        <f t="shared" si="16"/>
        <v>1</v>
      </c>
      <c r="AN53">
        <f t="shared" si="16"/>
        <v>1</v>
      </c>
      <c r="AO53">
        <f t="shared" si="16"/>
        <v>1</v>
      </c>
      <c r="AP53">
        <f t="shared" si="16"/>
        <v>1</v>
      </c>
      <c r="AQ53">
        <f t="shared" si="16"/>
        <v>1</v>
      </c>
      <c r="AR53">
        <f t="shared" si="16"/>
        <v>1</v>
      </c>
      <c r="AS53">
        <f t="shared" si="16"/>
        <v>1</v>
      </c>
      <c r="AT53">
        <f t="shared" si="16"/>
        <v>1</v>
      </c>
      <c r="AU53">
        <f t="shared" si="16"/>
        <v>1</v>
      </c>
      <c r="AV53">
        <f t="shared" si="16"/>
        <v>1</v>
      </c>
      <c r="AW53">
        <f t="shared" si="16"/>
        <v>1</v>
      </c>
      <c r="AX53">
        <f t="shared" si="16"/>
        <v>1</v>
      </c>
      <c r="AY53">
        <f t="shared" si="16"/>
        <v>1</v>
      </c>
      <c r="AZ53">
        <f t="shared" si="16"/>
        <v>1</v>
      </c>
      <c r="BA53">
        <f t="shared" si="16"/>
        <v>1</v>
      </c>
    </row>
    <row r="54" spans="3:53" ht="12.75">
      <c r="C54" t="str">
        <f>C19</f>
        <v>VP of Engineering</v>
      </c>
      <c r="D54" t="str">
        <f t="shared" si="4"/>
        <v>Technology</v>
      </c>
      <c r="E54" t="s">
        <v>18</v>
      </c>
      <c r="F54" s="11">
        <v>0</v>
      </c>
      <c r="G54">
        <f aca="true" t="shared" si="17" ref="G54:BA54">F54</f>
        <v>0</v>
      </c>
      <c r="H54">
        <f t="shared" si="17"/>
        <v>0</v>
      </c>
      <c r="I54">
        <f t="shared" si="17"/>
        <v>0</v>
      </c>
      <c r="J54">
        <f t="shared" si="17"/>
        <v>0</v>
      </c>
      <c r="K54">
        <f t="shared" si="17"/>
        <v>0</v>
      </c>
      <c r="L54">
        <f t="shared" si="17"/>
        <v>0</v>
      </c>
      <c r="M54">
        <f t="shared" si="17"/>
        <v>0</v>
      </c>
      <c r="N54">
        <f t="shared" si="17"/>
        <v>0</v>
      </c>
      <c r="O54">
        <f t="shared" si="17"/>
        <v>0</v>
      </c>
      <c r="P54">
        <f t="shared" si="17"/>
        <v>0</v>
      </c>
      <c r="Q54">
        <f t="shared" si="17"/>
        <v>0</v>
      </c>
      <c r="R54">
        <f t="shared" si="17"/>
        <v>0</v>
      </c>
      <c r="S54">
        <f t="shared" si="17"/>
        <v>0</v>
      </c>
      <c r="T54">
        <f t="shared" si="17"/>
        <v>0</v>
      </c>
      <c r="U54">
        <f t="shared" si="17"/>
        <v>0</v>
      </c>
      <c r="V54">
        <f t="shared" si="17"/>
        <v>0</v>
      </c>
      <c r="W54">
        <f t="shared" si="17"/>
        <v>0</v>
      </c>
      <c r="X54">
        <f t="shared" si="17"/>
        <v>0</v>
      </c>
      <c r="Y54">
        <f t="shared" si="17"/>
        <v>0</v>
      </c>
      <c r="Z54">
        <f t="shared" si="17"/>
        <v>0</v>
      </c>
      <c r="AA54">
        <f t="shared" si="17"/>
        <v>0</v>
      </c>
      <c r="AB54">
        <f t="shared" si="17"/>
        <v>0</v>
      </c>
      <c r="AC54">
        <f t="shared" si="17"/>
        <v>0</v>
      </c>
      <c r="AD54">
        <f t="shared" si="17"/>
        <v>0</v>
      </c>
      <c r="AE54">
        <f t="shared" si="17"/>
        <v>0</v>
      </c>
      <c r="AF54">
        <f t="shared" si="17"/>
        <v>0</v>
      </c>
      <c r="AG54">
        <f t="shared" si="17"/>
        <v>0</v>
      </c>
      <c r="AH54">
        <f t="shared" si="17"/>
        <v>0</v>
      </c>
      <c r="AI54">
        <f t="shared" si="17"/>
        <v>0</v>
      </c>
      <c r="AJ54">
        <f t="shared" si="17"/>
        <v>0</v>
      </c>
      <c r="AK54">
        <f t="shared" si="17"/>
        <v>0</v>
      </c>
      <c r="AL54">
        <f t="shared" si="17"/>
        <v>0</v>
      </c>
      <c r="AM54">
        <f t="shared" si="17"/>
        <v>0</v>
      </c>
      <c r="AN54">
        <f t="shared" si="17"/>
        <v>0</v>
      </c>
      <c r="AO54">
        <f t="shared" si="17"/>
        <v>0</v>
      </c>
      <c r="AP54">
        <f t="shared" si="17"/>
        <v>0</v>
      </c>
      <c r="AQ54">
        <f t="shared" si="17"/>
        <v>0</v>
      </c>
      <c r="AR54">
        <f t="shared" si="17"/>
        <v>0</v>
      </c>
      <c r="AS54">
        <f t="shared" si="17"/>
        <v>0</v>
      </c>
      <c r="AT54">
        <f t="shared" si="17"/>
        <v>0</v>
      </c>
      <c r="AU54">
        <f t="shared" si="17"/>
        <v>0</v>
      </c>
      <c r="AV54">
        <f t="shared" si="17"/>
        <v>0</v>
      </c>
      <c r="AW54">
        <f t="shared" si="17"/>
        <v>0</v>
      </c>
      <c r="AX54">
        <f t="shared" si="17"/>
        <v>0</v>
      </c>
      <c r="AY54">
        <f t="shared" si="17"/>
        <v>0</v>
      </c>
      <c r="AZ54">
        <f t="shared" si="17"/>
        <v>0</v>
      </c>
      <c r="BA54">
        <f t="shared" si="17"/>
        <v>0</v>
      </c>
    </row>
    <row r="55" spans="3:53" ht="12.75">
      <c r="C55" t="str">
        <f>C19</f>
        <v>VP of Engineering</v>
      </c>
      <c r="D55" t="str">
        <f t="shared" si="4"/>
        <v>Technology</v>
      </c>
      <c r="E55" t="s">
        <v>17</v>
      </c>
      <c r="F55" s="11">
        <v>0</v>
      </c>
      <c r="G55">
        <f aca="true" t="shared" si="18" ref="G55:BA55">F55</f>
        <v>0</v>
      </c>
      <c r="H55">
        <f t="shared" si="18"/>
        <v>0</v>
      </c>
      <c r="I55">
        <f t="shared" si="18"/>
        <v>0</v>
      </c>
      <c r="J55">
        <f t="shared" si="18"/>
        <v>0</v>
      </c>
      <c r="K55">
        <f t="shared" si="18"/>
        <v>0</v>
      </c>
      <c r="L55">
        <f t="shared" si="18"/>
        <v>0</v>
      </c>
      <c r="M55">
        <f t="shared" si="18"/>
        <v>0</v>
      </c>
      <c r="N55">
        <f t="shared" si="18"/>
        <v>0</v>
      </c>
      <c r="O55">
        <f t="shared" si="18"/>
        <v>0</v>
      </c>
      <c r="P55">
        <f t="shared" si="18"/>
        <v>0</v>
      </c>
      <c r="Q55">
        <f t="shared" si="18"/>
        <v>0</v>
      </c>
      <c r="R55">
        <f t="shared" si="18"/>
        <v>0</v>
      </c>
      <c r="S55">
        <f t="shared" si="18"/>
        <v>0</v>
      </c>
      <c r="T55">
        <f t="shared" si="18"/>
        <v>0</v>
      </c>
      <c r="U55">
        <f t="shared" si="18"/>
        <v>0</v>
      </c>
      <c r="V55">
        <f t="shared" si="18"/>
        <v>0</v>
      </c>
      <c r="W55">
        <f t="shared" si="18"/>
        <v>0</v>
      </c>
      <c r="X55">
        <f t="shared" si="18"/>
        <v>0</v>
      </c>
      <c r="Y55">
        <f t="shared" si="18"/>
        <v>0</v>
      </c>
      <c r="Z55">
        <f t="shared" si="18"/>
        <v>0</v>
      </c>
      <c r="AA55">
        <f t="shared" si="18"/>
        <v>0</v>
      </c>
      <c r="AB55">
        <f t="shared" si="18"/>
        <v>0</v>
      </c>
      <c r="AC55">
        <f t="shared" si="18"/>
        <v>0</v>
      </c>
      <c r="AD55">
        <f t="shared" si="18"/>
        <v>0</v>
      </c>
      <c r="AE55">
        <f t="shared" si="18"/>
        <v>0</v>
      </c>
      <c r="AF55">
        <f t="shared" si="18"/>
        <v>0</v>
      </c>
      <c r="AG55">
        <f t="shared" si="18"/>
        <v>0</v>
      </c>
      <c r="AH55">
        <f t="shared" si="18"/>
        <v>0</v>
      </c>
      <c r="AI55">
        <f t="shared" si="18"/>
        <v>0</v>
      </c>
      <c r="AJ55">
        <f t="shared" si="18"/>
        <v>0</v>
      </c>
      <c r="AK55">
        <f t="shared" si="18"/>
        <v>0</v>
      </c>
      <c r="AL55">
        <f t="shared" si="18"/>
        <v>0</v>
      </c>
      <c r="AM55">
        <f t="shared" si="18"/>
        <v>0</v>
      </c>
      <c r="AN55">
        <f t="shared" si="18"/>
        <v>0</v>
      </c>
      <c r="AO55">
        <f t="shared" si="18"/>
        <v>0</v>
      </c>
      <c r="AP55">
        <f t="shared" si="18"/>
        <v>0</v>
      </c>
      <c r="AQ55">
        <f t="shared" si="18"/>
        <v>0</v>
      </c>
      <c r="AR55">
        <f t="shared" si="18"/>
        <v>0</v>
      </c>
      <c r="AS55">
        <f t="shared" si="18"/>
        <v>0</v>
      </c>
      <c r="AT55">
        <f t="shared" si="18"/>
        <v>0</v>
      </c>
      <c r="AU55">
        <f t="shared" si="18"/>
        <v>0</v>
      </c>
      <c r="AV55">
        <f t="shared" si="18"/>
        <v>0</v>
      </c>
      <c r="AW55">
        <f t="shared" si="18"/>
        <v>0</v>
      </c>
      <c r="AX55">
        <f t="shared" si="18"/>
        <v>0</v>
      </c>
      <c r="AY55">
        <f t="shared" si="18"/>
        <v>0</v>
      </c>
      <c r="AZ55">
        <f t="shared" si="18"/>
        <v>0</v>
      </c>
      <c r="BA55">
        <f t="shared" si="18"/>
        <v>0</v>
      </c>
    </row>
    <row r="56" spans="3:53" ht="12.75">
      <c r="C56" t="str">
        <f>C20</f>
        <v>Server Dev</v>
      </c>
      <c r="D56" t="str">
        <f t="shared" si="4"/>
        <v>Technology</v>
      </c>
      <c r="E56" t="s">
        <v>18</v>
      </c>
      <c r="F56" s="11">
        <v>0</v>
      </c>
      <c r="G56">
        <f aca="true" t="shared" si="19" ref="G56:BA56">F56</f>
        <v>0</v>
      </c>
      <c r="H56">
        <f t="shared" si="19"/>
        <v>0</v>
      </c>
      <c r="I56">
        <f t="shared" si="19"/>
        <v>0</v>
      </c>
      <c r="J56">
        <f t="shared" si="19"/>
        <v>0</v>
      </c>
      <c r="K56">
        <f t="shared" si="19"/>
        <v>0</v>
      </c>
      <c r="L56">
        <f t="shared" si="19"/>
        <v>0</v>
      </c>
      <c r="M56">
        <f t="shared" si="19"/>
        <v>0</v>
      </c>
      <c r="N56">
        <f t="shared" si="19"/>
        <v>0</v>
      </c>
      <c r="O56">
        <f t="shared" si="19"/>
        <v>0</v>
      </c>
      <c r="P56">
        <f t="shared" si="19"/>
        <v>0</v>
      </c>
      <c r="Q56">
        <f t="shared" si="19"/>
        <v>0</v>
      </c>
      <c r="R56">
        <f t="shared" si="19"/>
        <v>0</v>
      </c>
      <c r="S56">
        <f t="shared" si="19"/>
        <v>0</v>
      </c>
      <c r="T56">
        <f t="shared" si="19"/>
        <v>0</v>
      </c>
      <c r="U56">
        <f t="shared" si="19"/>
        <v>0</v>
      </c>
      <c r="V56">
        <f t="shared" si="19"/>
        <v>0</v>
      </c>
      <c r="W56">
        <f t="shared" si="19"/>
        <v>0</v>
      </c>
      <c r="X56">
        <f t="shared" si="19"/>
        <v>0</v>
      </c>
      <c r="Y56">
        <f t="shared" si="19"/>
        <v>0</v>
      </c>
      <c r="Z56">
        <f t="shared" si="19"/>
        <v>0</v>
      </c>
      <c r="AA56">
        <f t="shared" si="19"/>
        <v>0</v>
      </c>
      <c r="AB56">
        <f t="shared" si="19"/>
        <v>0</v>
      </c>
      <c r="AC56">
        <f t="shared" si="19"/>
        <v>0</v>
      </c>
      <c r="AD56">
        <f t="shared" si="19"/>
        <v>0</v>
      </c>
      <c r="AE56">
        <f t="shared" si="19"/>
        <v>0</v>
      </c>
      <c r="AF56">
        <f t="shared" si="19"/>
        <v>0</v>
      </c>
      <c r="AG56">
        <f t="shared" si="19"/>
        <v>0</v>
      </c>
      <c r="AH56">
        <f t="shared" si="19"/>
        <v>0</v>
      </c>
      <c r="AI56">
        <f t="shared" si="19"/>
        <v>0</v>
      </c>
      <c r="AJ56">
        <f t="shared" si="19"/>
        <v>0</v>
      </c>
      <c r="AK56">
        <f t="shared" si="19"/>
        <v>0</v>
      </c>
      <c r="AL56">
        <f t="shared" si="19"/>
        <v>0</v>
      </c>
      <c r="AM56">
        <f t="shared" si="19"/>
        <v>0</v>
      </c>
      <c r="AN56">
        <f t="shared" si="19"/>
        <v>0</v>
      </c>
      <c r="AO56">
        <f t="shared" si="19"/>
        <v>0</v>
      </c>
      <c r="AP56">
        <f t="shared" si="19"/>
        <v>0</v>
      </c>
      <c r="AQ56">
        <f t="shared" si="19"/>
        <v>0</v>
      </c>
      <c r="AR56">
        <f t="shared" si="19"/>
        <v>0</v>
      </c>
      <c r="AS56">
        <f t="shared" si="19"/>
        <v>0</v>
      </c>
      <c r="AT56">
        <f t="shared" si="19"/>
        <v>0</v>
      </c>
      <c r="AU56">
        <f t="shared" si="19"/>
        <v>0</v>
      </c>
      <c r="AV56">
        <f t="shared" si="19"/>
        <v>0</v>
      </c>
      <c r="AW56">
        <f t="shared" si="19"/>
        <v>0</v>
      </c>
      <c r="AX56">
        <f t="shared" si="19"/>
        <v>0</v>
      </c>
      <c r="AY56">
        <f t="shared" si="19"/>
        <v>0</v>
      </c>
      <c r="AZ56">
        <f t="shared" si="19"/>
        <v>0</v>
      </c>
      <c r="BA56">
        <f t="shared" si="19"/>
        <v>0</v>
      </c>
    </row>
    <row r="57" spans="3:53" ht="12.75">
      <c r="C57" t="str">
        <f>C20</f>
        <v>Server Dev</v>
      </c>
      <c r="D57" t="str">
        <f t="shared" si="4"/>
        <v>Technology</v>
      </c>
      <c r="E57" t="s">
        <v>17</v>
      </c>
      <c r="F57" s="11">
        <v>1</v>
      </c>
      <c r="G57">
        <f aca="true" t="shared" si="20" ref="G57:BA57">F57</f>
        <v>1</v>
      </c>
      <c r="H57">
        <f t="shared" si="20"/>
        <v>1</v>
      </c>
      <c r="I57">
        <f t="shared" si="20"/>
        <v>1</v>
      </c>
      <c r="J57">
        <f t="shared" si="20"/>
        <v>1</v>
      </c>
      <c r="K57">
        <f t="shared" si="20"/>
        <v>1</v>
      </c>
      <c r="L57">
        <f t="shared" si="20"/>
        <v>1</v>
      </c>
      <c r="M57">
        <f t="shared" si="20"/>
        <v>1</v>
      </c>
      <c r="N57">
        <f t="shared" si="20"/>
        <v>1</v>
      </c>
      <c r="O57">
        <f t="shared" si="20"/>
        <v>1</v>
      </c>
      <c r="P57">
        <f t="shared" si="20"/>
        <v>1</v>
      </c>
      <c r="Q57">
        <f t="shared" si="20"/>
        <v>1</v>
      </c>
      <c r="R57">
        <f t="shared" si="20"/>
        <v>1</v>
      </c>
      <c r="S57">
        <f t="shared" si="20"/>
        <v>1</v>
      </c>
      <c r="T57">
        <f t="shared" si="20"/>
        <v>1</v>
      </c>
      <c r="U57">
        <f t="shared" si="20"/>
        <v>1</v>
      </c>
      <c r="V57">
        <f t="shared" si="20"/>
        <v>1</v>
      </c>
      <c r="W57">
        <f t="shared" si="20"/>
        <v>1</v>
      </c>
      <c r="X57">
        <f t="shared" si="20"/>
        <v>1</v>
      </c>
      <c r="Y57">
        <f t="shared" si="20"/>
        <v>1</v>
      </c>
      <c r="Z57">
        <f t="shared" si="20"/>
        <v>1</v>
      </c>
      <c r="AA57">
        <f t="shared" si="20"/>
        <v>1</v>
      </c>
      <c r="AB57">
        <f t="shared" si="20"/>
        <v>1</v>
      </c>
      <c r="AC57">
        <f t="shared" si="20"/>
        <v>1</v>
      </c>
      <c r="AD57">
        <f t="shared" si="20"/>
        <v>1</v>
      </c>
      <c r="AE57">
        <f t="shared" si="20"/>
        <v>1</v>
      </c>
      <c r="AF57">
        <f t="shared" si="20"/>
        <v>1</v>
      </c>
      <c r="AG57">
        <f t="shared" si="20"/>
        <v>1</v>
      </c>
      <c r="AH57">
        <f t="shared" si="20"/>
        <v>1</v>
      </c>
      <c r="AI57">
        <f t="shared" si="20"/>
        <v>1</v>
      </c>
      <c r="AJ57">
        <f t="shared" si="20"/>
        <v>1</v>
      </c>
      <c r="AK57">
        <f t="shared" si="20"/>
        <v>1</v>
      </c>
      <c r="AL57">
        <f t="shared" si="20"/>
        <v>1</v>
      </c>
      <c r="AM57">
        <f t="shared" si="20"/>
        <v>1</v>
      </c>
      <c r="AN57">
        <f t="shared" si="20"/>
        <v>1</v>
      </c>
      <c r="AO57">
        <f t="shared" si="20"/>
        <v>1</v>
      </c>
      <c r="AP57">
        <f t="shared" si="20"/>
        <v>1</v>
      </c>
      <c r="AQ57">
        <f t="shared" si="20"/>
        <v>1</v>
      </c>
      <c r="AR57">
        <f t="shared" si="20"/>
        <v>1</v>
      </c>
      <c r="AS57">
        <f t="shared" si="20"/>
        <v>1</v>
      </c>
      <c r="AT57">
        <f t="shared" si="20"/>
        <v>1</v>
      </c>
      <c r="AU57">
        <f t="shared" si="20"/>
        <v>1</v>
      </c>
      <c r="AV57">
        <f t="shared" si="20"/>
        <v>1</v>
      </c>
      <c r="AW57">
        <f t="shared" si="20"/>
        <v>1</v>
      </c>
      <c r="AX57">
        <f t="shared" si="20"/>
        <v>1</v>
      </c>
      <c r="AY57">
        <f t="shared" si="20"/>
        <v>1</v>
      </c>
      <c r="AZ57">
        <f t="shared" si="20"/>
        <v>1</v>
      </c>
      <c r="BA57">
        <f t="shared" si="20"/>
        <v>1</v>
      </c>
    </row>
    <row r="58" spans="3:53" ht="12.75">
      <c r="C58" t="str">
        <f>C21</f>
        <v>Web / Application Dev</v>
      </c>
      <c r="D58" t="str">
        <f t="shared" si="4"/>
        <v>Technology</v>
      </c>
      <c r="E58" t="s">
        <v>18</v>
      </c>
      <c r="F58" s="11">
        <v>0</v>
      </c>
      <c r="G58">
        <f aca="true" t="shared" si="21" ref="G58:BA58">F58</f>
        <v>0</v>
      </c>
      <c r="H58">
        <f t="shared" si="21"/>
        <v>0</v>
      </c>
      <c r="I58">
        <f t="shared" si="21"/>
        <v>0</v>
      </c>
      <c r="J58">
        <f t="shared" si="21"/>
        <v>0</v>
      </c>
      <c r="K58">
        <f t="shared" si="21"/>
        <v>0</v>
      </c>
      <c r="L58">
        <f t="shared" si="21"/>
        <v>0</v>
      </c>
      <c r="M58">
        <f t="shared" si="21"/>
        <v>0</v>
      </c>
      <c r="N58">
        <f t="shared" si="21"/>
        <v>0</v>
      </c>
      <c r="O58">
        <f t="shared" si="21"/>
        <v>0</v>
      </c>
      <c r="P58">
        <f t="shared" si="21"/>
        <v>0</v>
      </c>
      <c r="Q58">
        <f t="shared" si="21"/>
        <v>0</v>
      </c>
      <c r="R58">
        <f t="shared" si="21"/>
        <v>0</v>
      </c>
      <c r="S58">
        <f t="shared" si="21"/>
        <v>0</v>
      </c>
      <c r="T58">
        <f t="shared" si="21"/>
        <v>0</v>
      </c>
      <c r="U58">
        <f t="shared" si="21"/>
        <v>0</v>
      </c>
      <c r="V58">
        <f t="shared" si="21"/>
        <v>0</v>
      </c>
      <c r="W58">
        <f t="shared" si="21"/>
        <v>0</v>
      </c>
      <c r="X58">
        <f t="shared" si="21"/>
        <v>0</v>
      </c>
      <c r="Y58">
        <f t="shared" si="21"/>
        <v>0</v>
      </c>
      <c r="Z58">
        <f t="shared" si="21"/>
        <v>0</v>
      </c>
      <c r="AA58">
        <f t="shared" si="21"/>
        <v>0</v>
      </c>
      <c r="AB58">
        <f t="shared" si="21"/>
        <v>0</v>
      </c>
      <c r="AC58">
        <f t="shared" si="21"/>
        <v>0</v>
      </c>
      <c r="AD58">
        <f t="shared" si="21"/>
        <v>0</v>
      </c>
      <c r="AE58">
        <f t="shared" si="21"/>
        <v>0</v>
      </c>
      <c r="AF58">
        <f t="shared" si="21"/>
        <v>0</v>
      </c>
      <c r="AG58">
        <f t="shared" si="21"/>
        <v>0</v>
      </c>
      <c r="AH58">
        <f t="shared" si="21"/>
        <v>0</v>
      </c>
      <c r="AI58">
        <f t="shared" si="21"/>
        <v>0</v>
      </c>
      <c r="AJ58">
        <f t="shared" si="21"/>
        <v>0</v>
      </c>
      <c r="AK58">
        <f t="shared" si="21"/>
        <v>0</v>
      </c>
      <c r="AL58">
        <f t="shared" si="21"/>
        <v>0</v>
      </c>
      <c r="AM58">
        <f t="shared" si="21"/>
        <v>0</v>
      </c>
      <c r="AN58">
        <f t="shared" si="21"/>
        <v>0</v>
      </c>
      <c r="AO58">
        <f t="shared" si="21"/>
        <v>0</v>
      </c>
      <c r="AP58">
        <f t="shared" si="21"/>
        <v>0</v>
      </c>
      <c r="AQ58">
        <f t="shared" si="21"/>
        <v>0</v>
      </c>
      <c r="AR58">
        <f t="shared" si="21"/>
        <v>0</v>
      </c>
      <c r="AS58">
        <f t="shared" si="21"/>
        <v>0</v>
      </c>
      <c r="AT58">
        <f t="shared" si="21"/>
        <v>0</v>
      </c>
      <c r="AU58">
        <f t="shared" si="21"/>
        <v>0</v>
      </c>
      <c r="AV58">
        <f t="shared" si="21"/>
        <v>0</v>
      </c>
      <c r="AW58">
        <f t="shared" si="21"/>
        <v>0</v>
      </c>
      <c r="AX58">
        <f t="shared" si="21"/>
        <v>0</v>
      </c>
      <c r="AY58">
        <f t="shared" si="21"/>
        <v>0</v>
      </c>
      <c r="AZ58">
        <f t="shared" si="21"/>
        <v>0</v>
      </c>
      <c r="BA58">
        <f t="shared" si="21"/>
        <v>0</v>
      </c>
    </row>
    <row r="59" spans="3:53" ht="12.75">
      <c r="C59" t="str">
        <f>C21</f>
        <v>Web / Application Dev</v>
      </c>
      <c r="D59" t="str">
        <f t="shared" si="4"/>
        <v>Technology</v>
      </c>
      <c r="E59" t="s">
        <v>17</v>
      </c>
      <c r="F59" s="11">
        <v>1</v>
      </c>
      <c r="G59">
        <f aca="true" t="shared" si="22" ref="G59:BA59">F59</f>
        <v>1</v>
      </c>
      <c r="H59">
        <f t="shared" si="22"/>
        <v>1</v>
      </c>
      <c r="I59">
        <f t="shared" si="22"/>
        <v>1</v>
      </c>
      <c r="J59">
        <f t="shared" si="22"/>
        <v>1</v>
      </c>
      <c r="K59">
        <f t="shared" si="22"/>
        <v>1</v>
      </c>
      <c r="L59">
        <f t="shared" si="22"/>
        <v>1</v>
      </c>
      <c r="M59">
        <f t="shared" si="22"/>
        <v>1</v>
      </c>
      <c r="N59">
        <f t="shared" si="22"/>
        <v>1</v>
      </c>
      <c r="O59">
        <f t="shared" si="22"/>
        <v>1</v>
      </c>
      <c r="P59">
        <f t="shared" si="22"/>
        <v>1</v>
      </c>
      <c r="Q59">
        <f t="shared" si="22"/>
        <v>1</v>
      </c>
      <c r="R59">
        <f t="shared" si="22"/>
        <v>1</v>
      </c>
      <c r="S59">
        <f t="shared" si="22"/>
        <v>1</v>
      </c>
      <c r="T59">
        <f t="shared" si="22"/>
        <v>1</v>
      </c>
      <c r="U59">
        <f t="shared" si="22"/>
        <v>1</v>
      </c>
      <c r="V59">
        <f t="shared" si="22"/>
        <v>1</v>
      </c>
      <c r="W59">
        <f t="shared" si="22"/>
        <v>1</v>
      </c>
      <c r="X59">
        <f t="shared" si="22"/>
        <v>1</v>
      </c>
      <c r="Y59">
        <f t="shared" si="22"/>
        <v>1</v>
      </c>
      <c r="Z59">
        <f t="shared" si="22"/>
        <v>1</v>
      </c>
      <c r="AA59">
        <f t="shared" si="22"/>
        <v>1</v>
      </c>
      <c r="AB59">
        <f t="shared" si="22"/>
        <v>1</v>
      </c>
      <c r="AC59">
        <f t="shared" si="22"/>
        <v>1</v>
      </c>
      <c r="AD59">
        <f t="shared" si="22"/>
        <v>1</v>
      </c>
      <c r="AE59">
        <f t="shared" si="22"/>
        <v>1</v>
      </c>
      <c r="AF59">
        <f t="shared" si="22"/>
        <v>1</v>
      </c>
      <c r="AG59">
        <f t="shared" si="22"/>
        <v>1</v>
      </c>
      <c r="AH59">
        <f t="shared" si="22"/>
        <v>1</v>
      </c>
      <c r="AI59">
        <f t="shared" si="22"/>
        <v>1</v>
      </c>
      <c r="AJ59">
        <f t="shared" si="22"/>
        <v>1</v>
      </c>
      <c r="AK59">
        <f t="shared" si="22"/>
        <v>1</v>
      </c>
      <c r="AL59">
        <f t="shared" si="22"/>
        <v>1</v>
      </c>
      <c r="AM59">
        <f t="shared" si="22"/>
        <v>1</v>
      </c>
      <c r="AN59">
        <f t="shared" si="22"/>
        <v>1</v>
      </c>
      <c r="AO59">
        <f t="shared" si="22"/>
        <v>1</v>
      </c>
      <c r="AP59">
        <f t="shared" si="22"/>
        <v>1</v>
      </c>
      <c r="AQ59">
        <f t="shared" si="22"/>
        <v>1</v>
      </c>
      <c r="AR59">
        <f t="shared" si="22"/>
        <v>1</v>
      </c>
      <c r="AS59">
        <f t="shared" si="22"/>
        <v>1</v>
      </c>
      <c r="AT59">
        <f t="shared" si="22"/>
        <v>1</v>
      </c>
      <c r="AU59">
        <f t="shared" si="22"/>
        <v>1</v>
      </c>
      <c r="AV59">
        <f t="shared" si="22"/>
        <v>1</v>
      </c>
      <c r="AW59">
        <f t="shared" si="22"/>
        <v>1</v>
      </c>
      <c r="AX59">
        <f t="shared" si="22"/>
        <v>1</v>
      </c>
      <c r="AY59">
        <f t="shared" si="22"/>
        <v>1</v>
      </c>
      <c r="AZ59">
        <f t="shared" si="22"/>
        <v>1</v>
      </c>
      <c r="BA59">
        <f t="shared" si="22"/>
        <v>1</v>
      </c>
    </row>
    <row r="60" spans="3:53" ht="12.75">
      <c r="C60" t="str">
        <f>C22</f>
        <v>Sys Admin</v>
      </c>
      <c r="D60" t="str">
        <f t="shared" si="4"/>
        <v>Technology</v>
      </c>
      <c r="E60" t="s">
        <v>18</v>
      </c>
      <c r="F60" s="11">
        <v>0</v>
      </c>
      <c r="G60">
        <f aca="true" t="shared" si="23" ref="G60:BA60">F60</f>
        <v>0</v>
      </c>
      <c r="H60">
        <f t="shared" si="23"/>
        <v>0</v>
      </c>
      <c r="I60">
        <f t="shared" si="23"/>
        <v>0</v>
      </c>
      <c r="J60">
        <f t="shared" si="23"/>
        <v>0</v>
      </c>
      <c r="K60">
        <f t="shared" si="23"/>
        <v>0</v>
      </c>
      <c r="L60">
        <f t="shared" si="23"/>
        <v>0</v>
      </c>
      <c r="M60">
        <f t="shared" si="23"/>
        <v>0</v>
      </c>
      <c r="N60">
        <f t="shared" si="23"/>
        <v>0</v>
      </c>
      <c r="O60">
        <f t="shared" si="23"/>
        <v>0</v>
      </c>
      <c r="P60">
        <f t="shared" si="23"/>
        <v>0</v>
      </c>
      <c r="Q60">
        <f t="shared" si="23"/>
        <v>0</v>
      </c>
      <c r="R60">
        <f t="shared" si="23"/>
        <v>0</v>
      </c>
      <c r="S60">
        <f t="shared" si="23"/>
        <v>0</v>
      </c>
      <c r="T60">
        <f t="shared" si="23"/>
        <v>0</v>
      </c>
      <c r="U60">
        <f t="shared" si="23"/>
        <v>0</v>
      </c>
      <c r="V60">
        <f t="shared" si="23"/>
        <v>0</v>
      </c>
      <c r="W60">
        <f t="shared" si="23"/>
        <v>0</v>
      </c>
      <c r="X60">
        <f t="shared" si="23"/>
        <v>0</v>
      </c>
      <c r="Y60">
        <f t="shared" si="23"/>
        <v>0</v>
      </c>
      <c r="Z60">
        <f t="shared" si="23"/>
        <v>0</v>
      </c>
      <c r="AA60">
        <f t="shared" si="23"/>
        <v>0</v>
      </c>
      <c r="AB60">
        <f t="shared" si="23"/>
        <v>0</v>
      </c>
      <c r="AC60">
        <f t="shared" si="23"/>
        <v>0</v>
      </c>
      <c r="AD60">
        <f t="shared" si="23"/>
        <v>0</v>
      </c>
      <c r="AE60">
        <f t="shared" si="23"/>
        <v>0</v>
      </c>
      <c r="AF60">
        <f t="shared" si="23"/>
        <v>0</v>
      </c>
      <c r="AG60">
        <f t="shared" si="23"/>
        <v>0</v>
      </c>
      <c r="AH60">
        <f t="shared" si="23"/>
        <v>0</v>
      </c>
      <c r="AI60">
        <f t="shared" si="23"/>
        <v>0</v>
      </c>
      <c r="AJ60">
        <f t="shared" si="23"/>
        <v>0</v>
      </c>
      <c r="AK60">
        <f t="shared" si="23"/>
        <v>0</v>
      </c>
      <c r="AL60">
        <f t="shared" si="23"/>
        <v>0</v>
      </c>
      <c r="AM60">
        <f t="shared" si="23"/>
        <v>0</v>
      </c>
      <c r="AN60">
        <f t="shared" si="23"/>
        <v>0</v>
      </c>
      <c r="AO60">
        <f t="shared" si="23"/>
        <v>0</v>
      </c>
      <c r="AP60">
        <f t="shared" si="23"/>
        <v>0</v>
      </c>
      <c r="AQ60">
        <f t="shared" si="23"/>
        <v>0</v>
      </c>
      <c r="AR60">
        <f t="shared" si="23"/>
        <v>0</v>
      </c>
      <c r="AS60">
        <f t="shared" si="23"/>
        <v>0</v>
      </c>
      <c r="AT60">
        <f t="shared" si="23"/>
        <v>0</v>
      </c>
      <c r="AU60">
        <f t="shared" si="23"/>
        <v>0</v>
      </c>
      <c r="AV60">
        <f t="shared" si="23"/>
        <v>0</v>
      </c>
      <c r="AW60">
        <f t="shared" si="23"/>
        <v>0</v>
      </c>
      <c r="AX60">
        <f t="shared" si="23"/>
        <v>0</v>
      </c>
      <c r="AY60">
        <f t="shared" si="23"/>
        <v>0</v>
      </c>
      <c r="AZ60">
        <f t="shared" si="23"/>
        <v>0</v>
      </c>
      <c r="BA60">
        <f t="shared" si="23"/>
        <v>0</v>
      </c>
    </row>
    <row r="61" spans="3:53" ht="12.75">
      <c r="C61" t="str">
        <f>C22</f>
        <v>Sys Admin</v>
      </c>
      <c r="D61" t="str">
        <f t="shared" si="4"/>
        <v>Technology</v>
      </c>
      <c r="E61" t="s">
        <v>17</v>
      </c>
      <c r="F61" s="11">
        <v>0</v>
      </c>
      <c r="G61">
        <f aca="true" t="shared" si="24" ref="G61:BA61">F61</f>
        <v>0</v>
      </c>
      <c r="H61">
        <f t="shared" si="24"/>
        <v>0</v>
      </c>
      <c r="I61">
        <f t="shared" si="24"/>
        <v>0</v>
      </c>
      <c r="J61">
        <f t="shared" si="24"/>
        <v>0</v>
      </c>
      <c r="K61">
        <f t="shared" si="24"/>
        <v>0</v>
      </c>
      <c r="L61">
        <f t="shared" si="24"/>
        <v>0</v>
      </c>
      <c r="M61">
        <f t="shared" si="24"/>
        <v>0</v>
      </c>
      <c r="N61">
        <f t="shared" si="24"/>
        <v>0</v>
      </c>
      <c r="O61">
        <f t="shared" si="24"/>
        <v>0</v>
      </c>
      <c r="P61">
        <f t="shared" si="24"/>
        <v>0</v>
      </c>
      <c r="Q61">
        <f t="shared" si="24"/>
        <v>0</v>
      </c>
      <c r="R61">
        <f t="shared" si="24"/>
        <v>0</v>
      </c>
      <c r="S61">
        <f t="shared" si="24"/>
        <v>0</v>
      </c>
      <c r="T61">
        <f t="shared" si="24"/>
        <v>0</v>
      </c>
      <c r="U61">
        <f t="shared" si="24"/>
        <v>0</v>
      </c>
      <c r="V61">
        <f t="shared" si="24"/>
        <v>0</v>
      </c>
      <c r="W61">
        <f t="shared" si="24"/>
        <v>0</v>
      </c>
      <c r="X61">
        <f t="shared" si="24"/>
        <v>0</v>
      </c>
      <c r="Y61">
        <f t="shared" si="24"/>
        <v>0</v>
      </c>
      <c r="Z61">
        <f t="shared" si="24"/>
        <v>0</v>
      </c>
      <c r="AA61">
        <f t="shared" si="24"/>
        <v>0</v>
      </c>
      <c r="AB61">
        <f t="shared" si="24"/>
        <v>0</v>
      </c>
      <c r="AC61">
        <f t="shared" si="24"/>
        <v>0</v>
      </c>
      <c r="AD61">
        <f t="shared" si="24"/>
        <v>0</v>
      </c>
      <c r="AE61">
        <f t="shared" si="24"/>
        <v>0</v>
      </c>
      <c r="AF61">
        <f t="shared" si="24"/>
        <v>0</v>
      </c>
      <c r="AG61">
        <f t="shared" si="24"/>
        <v>0</v>
      </c>
      <c r="AH61">
        <f t="shared" si="24"/>
        <v>0</v>
      </c>
      <c r="AI61">
        <f t="shared" si="24"/>
        <v>0</v>
      </c>
      <c r="AJ61">
        <f t="shared" si="24"/>
        <v>0</v>
      </c>
      <c r="AK61">
        <f t="shared" si="24"/>
        <v>0</v>
      </c>
      <c r="AL61">
        <f t="shared" si="24"/>
        <v>0</v>
      </c>
      <c r="AM61">
        <f t="shared" si="24"/>
        <v>0</v>
      </c>
      <c r="AN61">
        <f t="shared" si="24"/>
        <v>0</v>
      </c>
      <c r="AO61">
        <f t="shared" si="24"/>
        <v>0</v>
      </c>
      <c r="AP61">
        <f t="shared" si="24"/>
        <v>0</v>
      </c>
      <c r="AQ61">
        <f t="shared" si="24"/>
        <v>0</v>
      </c>
      <c r="AR61">
        <f t="shared" si="24"/>
        <v>0</v>
      </c>
      <c r="AS61">
        <f t="shared" si="24"/>
        <v>0</v>
      </c>
      <c r="AT61">
        <f t="shared" si="24"/>
        <v>0</v>
      </c>
      <c r="AU61">
        <f t="shared" si="24"/>
        <v>0</v>
      </c>
      <c r="AV61">
        <f t="shared" si="24"/>
        <v>0</v>
      </c>
      <c r="AW61">
        <f t="shared" si="24"/>
        <v>0</v>
      </c>
      <c r="AX61">
        <f t="shared" si="24"/>
        <v>0</v>
      </c>
      <c r="AY61">
        <f t="shared" si="24"/>
        <v>0</v>
      </c>
      <c r="AZ61">
        <f t="shared" si="24"/>
        <v>0</v>
      </c>
      <c r="BA61">
        <f t="shared" si="24"/>
        <v>0</v>
      </c>
    </row>
    <row r="62" spans="3:53" ht="12.75">
      <c r="C62" t="str">
        <f>C23</f>
        <v>Product Manager</v>
      </c>
      <c r="D62" t="str">
        <f t="shared" si="4"/>
        <v>Technology</v>
      </c>
      <c r="E62" t="s">
        <v>18</v>
      </c>
      <c r="F62" s="11">
        <v>0</v>
      </c>
      <c r="G62">
        <f aca="true" t="shared" si="25" ref="G62:BA62">F62</f>
        <v>0</v>
      </c>
      <c r="H62">
        <f t="shared" si="25"/>
        <v>0</v>
      </c>
      <c r="I62">
        <f t="shared" si="25"/>
        <v>0</v>
      </c>
      <c r="J62">
        <f t="shared" si="25"/>
        <v>0</v>
      </c>
      <c r="K62">
        <f t="shared" si="25"/>
        <v>0</v>
      </c>
      <c r="L62">
        <f t="shared" si="25"/>
        <v>0</v>
      </c>
      <c r="M62">
        <f t="shared" si="25"/>
        <v>0</v>
      </c>
      <c r="N62">
        <f t="shared" si="25"/>
        <v>0</v>
      </c>
      <c r="O62">
        <f t="shared" si="25"/>
        <v>0</v>
      </c>
      <c r="P62">
        <f t="shared" si="25"/>
        <v>0</v>
      </c>
      <c r="Q62">
        <f t="shared" si="25"/>
        <v>0</v>
      </c>
      <c r="R62">
        <f t="shared" si="25"/>
        <v>0</v>
      </c>
      <c r="S62">
        <f t="shared" si="25"/>
        <v>0</v>
      </c>
      <c r="T62">
        <f t="shared" si="25"/>
        <v>0</v>
      </c>
      <c r="U62">
        <f t="shared" si="25"/>
        <v>0</v>
      </c>
      <c r="V62">
        <f t="shared" si="25"/>
        <v>0</v>
      </c>
      <c r="W62">
        <f t="shared" si="25"/>
        <v>0</v>
      </c>
      <c r="X62">
        <f t="shared" si="25"/>
        <v>0</v>
      </c>
      <c r="Y62">
        <f t="shared" si="25"/>
        <v>0</v>
      </c>
      <c r="Z62">
        <f t="shared" si="25"/>
        <v>0</v>
      </c>
      <c r="AA62">
        <f t="shared" si="25"/>
        <v>0</v>
      </c>
      <c r="AB62">
        <f t="shared" si="25"/>
        <v>0</v>
      </c>
      <c r="AC62">
        <f t="shared" si="25"/>
        <v>0</v>
      </c>
      <c r="AD62">
        <f t="shared" si="25"/>
        <v>0</v>
      </c>
      <c r="AE62">
        <f t="shared" si="25"/>
        <v>0</v>
      </c>
      <c r="AF62">
        <f t="shared" si="25"/>
        <v>0</v>
      </c>
      <c r="AG62">
        <f t="shared" si="25"/>
        <v>0</v>
      </c>
      <c r="AH62">
        <f t="shared" si="25"/>
        <v>0</v>
      </c>
      <c r="AI62">
        <f t="shared" si="25"/>
        <v>0</v>
      </c>
      <c r="AJ62">
        <f t="shared" si="25"/>
        <v>0</v>
      </c>
      <c r="AK62">
        <f t="shared" si="25"/>
        <v>0</v>
      </c>
      <c r="AL62">
        <f t="shared" si="25"/>
        <v>0</v>
      </c>
      <c r="AM62">
        <f t="shared" si="25"/>
        <v>0</v>
      </c>
      <c r="AN62">
        <f t="shared" si="25"/>
        <v>0</v>
      </c>
      <c r="AO62">
        <f t="shared" si="25"/>
        <v>0</v>
      </c>
      <c r="AP62">
        <f t="shared" si="25"/>
        <v>0</v>
      </c>
      <c r="AQ62">
        <f t="shared" si="25"/>
        <v>0</v>
      </c>
      <c r="AR62">
        <f t="shared" si="25"/>
        <v>0</v>
      </c>
      <c r="AS62">
        <f t="shared" si="25"/>
        <v>0</v>
      </c>
      <c r="AT62">
        <f t="shared" si="25"/>
        <v>0</v>
      </c>
      <c r="AU62">
        <f t="shared" si="25"/>
        <v>0</v>
      </c>
      <c r="AV62">
        <f t="shared" si="25"/>
        <v>0</v>
      </c>
      <c r="AW62">
        <f t="shared" si="25"/>
        <v>0</v>
      </c>
      <c r="AX62">
        <f t="shared" si="25"/>
        <v>0</v>
      </c>
      <c r="AY62">
        <f t="shared" si="25"/>
        <v>0</v>
      </c>
      <c r="AZ62">
        <f t="shared" si="25"/>
        <v>0</v>
      </c>
      <c r="BA62">
        <f t="shared" si="25"/>
        <v>0</v>
      </c>
    </row>
    <row r="63" spans="3:53" ht="12.75">
      <c r="C63" t="str">
        <f>C23</f>
        <v>Product Manager</v>
      </c>
      <c r="D63" t="str">
        <f t="shared" si="4"/>
        <v>Technology</v>
      </c>
      <c r="E63" t="s">
        <v>17</v>
      </c>
      <c r="F63" s="11">
        <v>0</v>
      </c>
      <c r="G63">
        <f aca="true" t="shared" si="26" ref="G63:BA63">F63</f>
        <v>0</v>
      </c>
      <c r="H63">
        <f t="shared" si="26"/>
        <v>0</v>
      </c>
      <c r="I63">
        <f t="shared" si="26"/>
        <v>0</v>
      </c>
      <c r="J63">
        <f t="shared" si="26"/>
        <v>0</v>
      </c>
      <c r="K63">
        <f t="shared" si="26"/>
        <v>0</v>
      </c>
      <c r="L63">
        <f t="shared" si="26"/>
        <v>0</v>
      </c>
      <c r="M63">
        <f t="shared" si="26"/>
        <v>0</v>
      </c>
      <c r="N63">
        <f t="shared" si="26"/>
        <v>0</v>
      </c>
      <c r="O63">
        <f t="shared" si="26"/>
        <v>0</v>
      </c>
      <c r="P63">
        <f t="shared" si="26"/>
        <v>0</v>
      </c>
      <c r="Q63">
        <f t="shared" si="26"/>
        <v>0</v>
      </c>
      <c r="R63">
        <f t="shared" si="26"/>
        <v>0</v>
      </c>
      <c r="S63">
        <f t="shared" si="26"/>
        <v>0</v>
      </c>
      <c r="T63">
        <f t="shared" si="26"/>
        <v>0</v>
      </c>
      <c r="U63">
        <f t="shared" si="26"/>
        <v>0</v>
      </c>
      <c r="V63">
        <f t="shared" si="26"/>
        <v>0</v>
      </c>
      <c r="W63">
        <f t="shared" si="26"/>
        <v>0</v>
      </c>
      <c r="X63">
        <f t="shared" si="26"/>
        <v>0</v>
      </c>
      <c r="Y63">
        <f t="shared" si="26"/>
        <v>0</v>
      </c>
      <c r="Z63">
        <f t="shared" si="26"/>
        <v>0</v>
      </c>
      <c r="AA63">
        <f t="shared" si="26"/>
        <v>0</v>
      </c>
      <c r="AB63">
        <f t="shared" si="26"/>
        <v>0</v>
      </c>
      <c r="AC63">
        <f t="shared" si="26"/>
        <v>0</v>
      </c>
      <c r="AD63">
        <f t="shared" si="26"/>
        <v>0</v>
      </c>
      <c r="AE63">
        <f t="shared" si="26"/>
        <v>0</v>
      </c>
      <c r="AF63">
        <f t="shared" si="26"/>
        <v>0</v>
      </c>
      <c r="AG63">
        <f t="shared" si="26"/>
        <v>0</v>
      </c>
      <c r="AH63">
        <f t="shared" si="26"/>
        <v>0</v>
      </c>
      <c r="AI63">
        <f t="shared" si="26"/>
        <v>0</v>
      </c>
      <c r="AJ63">
        <f t="shared" si="26"/>
        <v>0</v>
      </c>
      <c r="AK63">
        <f t="shared" si="26"/>
        <v>0</v>
      </c>
      <c r="AL63">
        <f t="shared" si="26"/>
        <v>0</v>
      </c>
      <c r="AM63">
        <f t="shared" si="26"/>
        <v>0</v>
      </c>
      <c r="AN63">
        <f t="shared" si="26"/>
        <v>0</v>
      </c>
      <c r="AO63">
        <f t="shared" si="26"/>
        <v>0</v>
      </c>
      <c r="AP63">
        <f t="shared" si="26"/>
        <v>0</v>
      </c>
      <c r="AQ63">
        <f t="shared" si="26"/>
        <v>0</v>
      </c>
      <c r="AR63">
        <f t="shared" si="26"/>
        <v>0</v>
      </c>
      <c r="AS63">
        <f t="shared" si="26"/>
        <v>0</v>
      </c>
      <c r="AT63">
        <f t="shared" si="26"/>
        <v>0</v>
      </c>
      <c r="AU63">
        <f t="shared" si="26"/>
        <v>0</v>
      </c>
      <c r="AV63">
        <f t="shared" si="26"/>
        <v>0</v>
      </c>
      <c r="AW63">
        <f t="shared" si="26"/>
        <v>0</v>
      </c>
      <c r="AX63">
        <f t="shared" si="26"/>
        <v>0</v>
      </c>
      <c r="AY63">
        <f t="shared" si="26"/>
        <v>0</v>
      </c>
      <c r="AZ63">
        <f t="shared" si="26"/>
        <v>0</v>
      </c>
      <c r="BA63">
        <f t="shared" si="26"/>
        <v>0</v>
      </c>
    </row>
    <row r="64" spans="3:53" ht="12.75">
      <c r="C64" t="str">
        <f>C24</f>
        <v>UI Designer</v>
      </c>
      <c r="D64" t="str">
        <f t="shared" si="4"/>
        <v>Technology</v>
      </c>
      <c r="E64" t="s">
        <v>18</v>
      </c>
      <c r="F64" s="11">
        <v>0.5</v>
      </c>
      <c r="G64">
        <f aca="true" t="shared" si="27" ref="G64:BA64">F64</f>
        <v>0.5</v>
      </c>
      <c r="H64">
        <f t="shared" si="27"/>
        <v>0.5</v>
      </c>
      <c r="I64">
        <f t="shared" si="27"/>
        <v>0.5</v>
      </c>
      <c r="J64">
        <f t="shared" si="27"/>
        <v>0.5</v>
      </c>
      <c r="K64">
        <f t="shared" si="27"/>
        <v>0.5</v>
      </c>
      <c r="L64">
        <f t="shared" si="27"/>
        <v>0.5</v>
      </c>
      <c r="M64">
        <f t="shared" si="27"/>
        <v>0.5</v>
      </c>
      <c r="N64">
        <f t="shared" si="27"/>
        <v>0.5</v>
      </c>
      <c r="O64">
        <f t="shared" si="27"/>
        <v>0.5</v>
      </c>
      <c r="P64">
        <f t="shared" si="27"/>
        <v>0.5</v>
      </c>
      <c r="Q64">
        <f t="shared" si="27"/>
        <v>0.5</v>
      </c>
      <c r="R64">
        <f t="shared" si="27"/>
        <v>0.5</v>
      </c>
      <c r="S64">
        <f t="shared" si="27"/>
        <v>0.5</v>
      </c>
      <c r="T64">
        <f t="shared" si="27"/>
        <v>0.5</v>
      </c>
      <c r="U64">
        <f t="shared" si="27"/>
        <v>0.5</v>
      </c>
      <c r="V64">
        <f t="shared" si="27"/>
        <v>0.5</v>
      </c>
      <c r="W64">
        <f t="shared" si="27"/>
        <v>0.5</v>
      </c>
      <c r="X64">
        <f t="shared" si="27"/>
        <v>0.5</v>
      </c>
      <c r="Y64">
        <f t="shared" si="27"/>
        <v>0.5</v>
      </c>
      <c r="Z64">
        <f t="shared" si="27"/>
        <v>0.5</v>
      </c>
      <c r="AA64">
        <f t="shared" si="27"/>
        <v>0.5</v>
      </c>
      <c r="AB64">
        <f t="shared" si="27"/>
        <v>0.5</v>
      </c>
      <c r="AC64">
        <f t="shared" si="27"/>
        <v>0.5</v>
      </c>
      <c r="AD64">
        <f t="shared" si="27"/>
        <v>0.5</v>
      </c>
      <c r="AE64">
        <f t="shared" si="27"/>
        <v>0.5</v>
      </c>
      <c r="AF64">
        <f t="shared" si="27"/>
        <v>0.5</v>
      </c>
      <c r="AG64">
        <f t="shared" si="27"/>
        <v>0.5</v>
      </c>
      <c r="AH64">
        <f t="shared" si="27"/>
        <v>0.5</v>
      </c>
      <c r="AI64">
        <f t="shared" si="27"/>
        <v>0.5</v>
      </c>
      <c r="AJ64">
        <f t="shared" si="27"/>
        <v>0.5</v>
      </c>
      <c r="AK64">
        <f t="shared" si="27"/>
        <v>0.5</v>
      </c>
      <c r="AL64">
        <f t="shared" si="27"/>
        <v>0.5</v>
      </c>
      <c r="AM64">
        <f t="shared" si="27"/>
        <v>0.5</v>
      </c>
      <c r="AN64">
        <f t="shared" si="27"/>
        <v>0.5</v>
      </c>
      <c r="AO64">
        <f t="shared" si="27"/>
        <v>0.5</v>
      </c>
      <c r="AP64">
        <f t="shared" si="27"/>
        <v>0.5</v>
      </c>
      <c r="AQ64">
        <f t="shared" si="27"/>
        <v>0.5</v>
      </c>
      <c r="AR64">
        <f t="shared" si="27"/>
        <v>0.5</v>
      </c>
      <c r="AS64">
        <f t="shared" si="27"/>
        <v>0.5</v>
      </c>
      <c r="AT64">
        <f t="shared" si="27"/>
        <v>0.5</v>
      </c>
      <c r="AU64">
        <f t="shared" si="27"/>
        <v>0.5</v>
      </c>
      <c r="AV64">
        <f t="shared" si="27"/>
        <v>0.5</v>
      </c>
      <c r="AW64">
        <f t="shared" si="27"/>
        <v>0.5</v>
      </c>
      <c r="AX64">
        <f t="shared" si="27"/>
        <v>0.5</v>
      </c>
      <c r="AY64">
        <f t="shared" si="27"/>
        <v>0.5</v>
      </c>
      <c r="AZ64">
        <f t="shared" si="27"/>
        <v>0.5</v>
      </c>
      <c r="BA64">
        <f t="shared" si="27"/>
        <v>0.5</v>
      </c>
    </row>
    <row r="65" spans="3:53" ht="12.75">
      <c r="C65" t="str">
        <f>C64</f>
        <v>UI Designer</v>
      </c>
      <c r="D65" t="str">
        <f t="shared" si="4"/>
        <v>Technology</v>
      </c>
      <c r="E65" t="s">
        <v>17</v>
      </c>
      <c r="F65" s="11">
        <v>0</v>
      </c>
      <c r="G65">
        <f aca="true" t="shared" si="28" ref="G65:BA65">F65</f>
        <v>0</v>
      </c>
      <c r="H65">
        <f t="shared" si="28"/>
        <v>0</v>
      </c>
      <c r="I65">
        <f t="shared" si="28"/>
        <v>0</v>
      </c>
      <c r="J65">
        <f t="shared" si="28"/>
        <v>0</v>
      </c>
      <c r="K65">
        <f t="shared" si="28"/>
        <v>0</v>
      </c>
      <c r="L65">
        <f t="shared" si="28"/>
        <v>0</v>
      </c>
      <c r="M65">
        <f t="shared" si="28"/>
        <v>0</v>
      </c>
      <c r="N65">
        <f t="shared" si="28"/>
        <v>0</v>
      </c>
      <c r="O65">
        <f t="shared" si="28"/>
        <v>0</v>
      </c>
      <c r="P65">
        <f t="shared" si="28"/>
        <v>0</v>
      </c>
      <c r="Q65">
        <f t="shared" si="28"/>
        <v>0</v>
      </c>
      <c r="R65">
        <f t="shared" si="28"/>
        <v>0</v>
      </c>
      <c r="S65">
        <f t="shared" si="28"/>
        <v>0</v>
      </c>
      <c r="T65">
        <f t="shared" si="28"/>
        <v>0</v>
      </c>
      <c r="U65">
        <f t="shared" si="28"/>
        <v>0</v>
      </c>
      <c r="V65">
        <f t="shared" si="28"/>
        <v>0</v>
      </c>
      <c r="W65">
        <f t="shared" si="28"/>
        <v>0</v>
      </c>
      <c r="X65">
        <f t="shared" si="28"/>
        <v>0</v>
      </c>
      <c r="Y65">
        <f t="shared" si="28"/>
        <v>0</v>
      </c>
      <c r="Z65">
        <f t="shared" si="28"/>
        <v>0</v>
      </c>
      <c r="AA65">
        <f t="shared" si="28"/>
        <v>0</v>
      </c>
      <c r="AB65">
        <f t="shared" si="28"/>
        <v>0</v>
      </c>
      <c r="AC65">
        <f t="shared" si="28"/>
        <v>0</v>
      </c>
      <c r="AD65">
        <f t="shared" si="28"/>
        <v>0</v>
      </c>
      <c r="AE65">
        <f t="shared" si="28"/>
        <v>0</v>
      </c>
      <c r="AF65">
        <f t="shared" si="28"/>
        <v>0</v>
      </c>
      <c r="AG65">
        <f t="shared" si="28"/>
        <v>0</v>
      </c>
      <c r="AH65">
        <f t="shared" si="28"/>
        <v>0</v>
      </c>
      <c r="AI65">
        <f t="shared" si="28"/>
        <v>0</v>
      </c>
      <c r="AJ65">
        <f t="shared" si="28"/>
        <v>0</v>
      </c>
      <c r="AK65">
        <f t="shared" si="28"/>
        <v>0</v>
      </c>
      <c r="AL65">
        <f t="shared" si="28"/>
        <v>0</v>
      </c>
      <c r="AM65">
        <f t="shared" si="28"/>
        <v>0</v>
      </c>
      <c r="AN65">
        <f t="shared" si="28"/>
        <v>0</v>
      </c>
      <c r="AO65">
        <f t="shared" si="28"/>
        <v>0</v>
      </c>
      <c r="AP65">
        <f t="shared" si="28"/>
        <v>0</v>
      </c>
      <c r="AQ65">
        <f t="shared" si="28"/>
        <v>0</v>
      </c>
      <c r="AR65">
        <f t="shared" si="28"/>
        <v>0</v>
      </c>
      <c r="AS65">
        <f t="shared" si="28"/>
        <v>0</v>
      </c>
      <c r="AT65">
        <f t="shared" si="28"/>
        <v>0</v>
      </c>
      <c r="AU65">
        <f t="shared" si="28"/>
        <v>0</v>
      </c>
      <c r="AV65">
        <f t="shared" si="28"/>
        <v>0</v>
      </c>
      <c r="AW65">
        <f t="shared" si="28"/>
        <v>0</v>
      </c>
      <c r="AX65">
        <f t="shared" si="28"/>
        <v>0</v>
      </c>
      <c r="AY65">
        <f t="shared" si="28"/>
        <v>0</v>
      </c>
      <c r="AZ65">
        <f t="shared" si="28"/>
        <v>0</v>
      </c>
      <c r="BA65">
        <f t="shared" si="28"/>
        <v>0</v>
      </c>
    </row>
    <row r="66" spans="3:53" ht="12.75">
      <c r="C66" t="str">
        <f>C25</f>
        <v>VP of Marketing</v>
      </c>
      <c r="D66" t="str">
        <f t="shared" si="4"/>
        <v>Sales &amp; Marketing</v>
      </c>
      <c r="E66" t="s">
        <v>18</v>
      </c>
      <c r="F66" s="11">
        <v>0</v>
      </c>
      <c r="G66">
        <f aca="true" t="shared" si="29" ref="G66:BA66">F66</f>
        <v>0</v>
      </c>
      <c r="H66">
        <f t="shared" si="29"/>
        <v>0</v>
      </c>
      <c r="I66">
        <f t="shared" si="29"/>
        <v>0</v>
      </c>
      <c r="J66">
        <f t="shared" si="29"/>
        <v>0</v>
      </c>
      <c r="K66">
        <f t="shared" si="29"/>
        <v>0</v>
      </c>
      <c r="L66">
        <f t="shared" si="29"/>
        <v>0</v>
      </c>
      <c r="M66">
        <f t="shared" si="29"/>
        <v>0</v>
      </c>
      <c r="N66">
        <f t="shared" si="29"/>
        <v>0</v>
      </c>
      <c r="O66">
        <f t="shared" si="29"/>
        <v>0</v>
      </c>
      <c r="P66">
        <f t="shared" si="29"/>
        <v>0</v>
      </c>
      <c r="Q66">
        <f t="shared" si="29"/>
        <v>0</v>
      </c>
      <c r="R66">
        <f t="shared" si="29"/>
        <v>0</v>
      </c>
      <c r="S66">
        <f t="shared" si="29"/>
        <v>0</v>
      </c>
      <c r="T66">
        <f t="shared" si="29"/>
        <v>0</v>
      </c>
      <c r="U66">
        <f t="shared" si="29"/>
        <v>0</v>
      </c>
      <c r="V66">
        <f t="shared" si="29"/>
        <v>0</v>
      </c>
      <c r="W66">
        <f t="shared" si="29"/>
        <v>0</v>
      </c>
      <c r="X66">
        <f t="shared" si="29"/>
        <v>0</v>
      </c>
      <c r="Y66">
        <f t="shared" si="29"/>
        <v>0</v>
      </c>
      <c r="Z66">
        <f t="shared" si="29"/>
        <v>0</v>
      </c>
      <c r="AA66">
        <f t="shared" si="29"/>
        <v>0</v>
      </c>
      <c r="AB66">
        <f t="shared" si="29"/>
        <v>0</v>
      </c>
      <c r="AC66">
        <f t="shared" si="29"/>
        <v>0</v>
      </c>
      <c r="AD66">
        <f t="shared" si="29"/>
        <v>0</v>
      </c>
      <c r="AE66">
        <f t="shared" si="29"/>
        <v>0</v>
      </c>
      <c r="AF66">
        <f t="shared" si="29"/>
        <v>0</v>
      </c>
      <c r="AG66">
        <f t="shared" si="29"/>
        <v>0</v>
      </c>
      <c r="AH66">
        <f t="shared" si="29"/>
        <v>0</v>
      </c>
      <c r="AI66">
        <f t="shared" si="29"/>
        <v>0</v>
      </c>
      <c r="AJ66">
        <f t="shared" si="29"/>
        <v>0</v>
      </c>
      <c r="AK66">
        <f t="shared" si="29"/>
        <v>0</v>
      </c>
      <c r="AL66">
        <f t="shared" si="29"/>
        <v>0</v>
      </c>
      <c r="AM66">
        <f t="shared" si="29"/>
        <v>0</v>
      </c>
      <c r="AN66">
        <f t="shared" si="29"/>
        <v>0</v>
      </c>
      <c r="AO66">
        <f t="shared" si="29"/>
        <v>0</v>
      </c>
      <c r="AP66">
        <f t="shared" si="29"/>
        <v>0</v>
      </c>
      <c r="AQ66">
        <f t="shared" si="29"/>
        <v>0</v>
      </c>
      <c r="AR66">
        <f t="shared" si="29"/>
        <v>0</v>
      </c>
      <c r="AS66">
        <f t="shared" si="29"/>
        <v>0</v>
      </c>
      <c r="AT66">
        <f t="shared" si="29"/>
        <v>0</v>
      </c>
      <c r="AU66">
        <f t="shared" si="29"/>
        <v>0</v>
      </c>
      <c r="AV66">
        <f t="shared" si="29"/>
        <v>0</v>
      </c>
      <c r="AW66">
        <f t="shared" si="29"/>
        <v>0</v>
      </c>
      <c r="AX66">
        <f t="shared" si="29"/>
        <v>0</v>
      </c>
      <c r="AY66">
        <f t="shared" si="29"/>
        <v>0</v>
      </c>
      <c r="AZ66">
        <f t="shared" si="29"/>
        <v>0</v>
      </c>
      <c r="BA66">
        <f t="shared" si="29"/>
        <v>0</v>
      </c>
    </row>
    <row r="67" spans="3:53" ht="12.75">
      <c r="C67" t="str">
        <f>C25</f>
        <v>VP of Marketing</v>
      </c>
      <c r="D67" t="str">
        <f t="shared" si="4"/>
        <v>Sales &amp; Marketing</v>
      </c>
      <c r="E67" t="s">
        <v>17</v>
      </c>
      <c r="F67" s="11">
        <v>0</v>
      </c>
      <c r="G67">
        <f aca="true" t="shared" si="30" ref="G67:BA67">F67</f>
        <v>0</v>
      </c>
      <c r="H67">
        <f t="shared" si="30"/>
        <v>0</v>
      </c>
      <c r="I67">
        <f t="shared" si="30"/>
        <v>0</v>
      </c>
      <c r="J67">
        <f t="shared" si="30"/>
        <v>0</v>
      </c>
      <c r="K67">
        <f t="shared" si="30"/>
        <v>0</v>
      </c>
      <c r="L67">
        <f t="shared" si="30"/>
        <v>0</v>
      </c>
      <c r="M67">
        <f t="shared" si="30"/>
        <v>0</v>
      </c>
      <c r="N67">
        <f t="shared" si="30"/>
        <v>0</v>
      </c>
      <c r="O67">
        <f t="shared" si="30"/>
        <v>0</v>
      </c>
      <c r="P67">
        <f t="shared" si="30"/>
        <v>0</v>
      </c>
      <c r="Q67">
        <f t="shared" si="30"/>
        <v>0</v>
      </c>
      <c r="R67">
        <f t="shared" si="30"/>
        <v>0</v>
      </c>
      <c r="S67">
        <f t="shared" si="30"/>
        <v>0</v>
      </c>
      <c r="T67">
        <f t="shared" si="30"/>
        <v>0</v>
      </c>
      <c r="U67">
        <f t="shared" si="30"/>
        <v>0</v>
      </c>
      <c r="V67">
        <f t="shared" si="30"/>
        <v>0</v>
      </c>
      <c r="W67">
        <f t="shared" si="30"/>
        <v>0</v>
      </c>
      <c r="X67">
        <f t="shared" si="30"/>
        <v>0</v>
      </c>
      <c r="Y67">
        <f t="shared" si="30"/>
        <v>0</v>
      </c>
      <c r="Z67">
        <f t="shared" si="30"/>
        <v>0</v>
      </c>
      <c r="AA67">
        <f t="shared" si="30"/>
        <v>0</v>
      </c>
      <c r="AB67">
        <f t="shared" si="30"/>
        <v>0</v>
      </c>
      <c r="AC67">
        <f t="shared" si="30"/>
        <v>0</v>
      </c>
      <c r="AD67">
        <f t="shared" si="30"/>
        <v>0</v>
      </c>
      <c r="AE67">
        <f t="shared" si="30"/>
        <v>0</v>
      </c>
      <c r="AF67">
        <f t="shared" si="30"/>
        <v>0</v>
      </c>
      <c r="AG67">
        <f t="shared" si="30"/>
        <v>0</v>
      </c>
      <c r="AH67">
        <f t="shared" si="30"/>
        <v>0</v>
      </c>
      <c r="AI67">
        <f t="shared" si="30"/>
        <v>0</v>
      </c>
      <c r="AJ67">
        <f t="shared" si="30"/>
        <v>0</v>
      </c>
      <c r="AK67">
        <f t="shared" si="30"/>
        <v>0</v>
      </c>
      <c r="AL67">
        <f t="shared" si="30"/>
        <v>0</v>
      </c>
      <c r="AM67">
        <f t="shared" si="30"/>
        <v>0</v>
      </c>
      <c r="AN67">
        <f t="shared" si="30"/>
        <v>0</v>
      </c>
      <c r="AO67">
        <f t="shared" si="30"/>
        <v>0</v>
      </c>
      <c r="AP67">
        <f t="shared" si="30"/>
        <v>0</v>
      </c>
      <c r="AQ67">
        <f t="shared" si="30"/>
        <v>0</v>
      </c>
      <c r="AR67">
        <f t="shared" si="30"/>
        <v>0</v>
      </c>
      <c r="AS67">
        <f t="shared" si="30"/>
        <v>0</v>
      </c>
      <c r="AT67">
        <f t="shared" si="30"/>
        <v>0</v>
      </c>
      <c r="AU67">
        <f t="shared" si="30"/>
        <v>0</v>
      </c>
      <c r="AV67">
        <f t="shared" si="30"/>
        <v>0</v>
      </c>
      <c r="AW67">
        <f t="shared" si="30"/>
        <v>0</v>
      </c>
      <c r="AX67">
        <f t="shared" si="30"/>
        <v>0</v>
      </c>
      <c r="AY67">
        <f t="shared" si="30"/>
        <v>0</v>
      </c>
      <c r="AZ67">
        <f t="shared" si="30"/>
        <v>0</v>
      </c>
      <c r="BA67">
        <f t="shared" si="30"/>
        <v>0</v>
      </c>
    </row>
    <row r="68" spans="3:53" ht="12.75">
      <c r="C68" t="str">
        <f>C26</f>
        <v>Marketing Staff</v>
      </c>
      <c r="D68" t="str">
        <f t="shared" si="4"/>
        <v>Sales &amp; Marketing</v>
      </c>
      <c r="E68" t="s">
        <v>18</v>
      </c>
      <c r="F68" s="11">
        <v>0</v>
      </c>
      <c r="G68">
        <f aca="true" t="shared" si="31" ref="G68:BA68">F68</f>
        <v>0</v>
      </c>
      <c r="H68">
        <f t="shared" si="31"/>
        <v>0</v>
      </c>
      <c r="I68">
        <f t="shared" si="31"/>
        <v>0</v>
      </c>
      <c r="J68">
        <f t="shared" si="31"/>
        <v>0</v>
      </c>
      <c r="K68">
        <f t="shared" si="31"/>
        <v>0</v>
      </c>
      <c r="L68">
        <f t="shared" si="31"/>
        <v>0</v>
      </c>
      <c r="M68">
        <f t="shared" si="31"/>
        <v>0</v>
      </c>
      <c r="N68">
        <f t="shared" si="31"/>
        <v>0</v>
      </c>
      <c r="O68">
        <f t="shared" si="31"/>
        <v>0</v>
      </c>
      <c r="P68">
        <f t="shared" si="31"/>
        <v>0</v>
      </c>
      <c r="Q68">
        <f t="shared" si="31"/>
        <v>0</v>
      </c>
      <c r="R68">
        <f t="shared" si="31"/>
        <v>0</v>
      </c>
      <c r="S68">
        <f t="shared" si="31"/>
        <v>0</v>
      </c>
      <c r="T68">
        <f t="shared" si="31"/>
        <v>0</v>
      </c>
      <c r="U68">
        <f t="shared" si="31"/>
        <v>0</v>
      </c>
      <c r="V68">
        <f t="shared" si="31"/>
        <v>0</v>
      </c>
      <c r="W68">
        <f t="shared" si="31"/>
        <v>0</v>
      </c>
      <c r="X68">
        <f t="shared" si="31"/>
        <v>0</v>
      </c>
      <c r="Y68">
        <f t="shared" si="31"/>
        <v>0</v>
      </c>
      <c r="Z68">
        <f t="shared" si="31"/>
        <v>0</v>
      </c>
      <c r="AA68">
        <f t="shared" si="31"/>
        <v>0</v>
      </c>
      <c r="AB68">
        <f t="shared" si="31"/>
        <v>0</v>
      </c>
      <c r="AC68">
        <f t="shared" si="31"/>
        <v>0</v>
      </c>
      <c r="AD68">
        <f t="shared" si="31"/>
        <v>0</v>
      </c>
      <c r="AE68">
        <f t="shared" si="31"/>
        <v>0</v>
      </c>
      <c r="AF68">
        <f t="shared" si="31"/>
        <v>0</v>
      </c>
      <c r="AG68">
        <f t="shared" si="31"/>
        <v>0</v>
      </c>
      <c r="AH68">
        <f t="shared" si="31"/>
        <v>0</v>
      </c>
      <c r="AI68">
        <f t="shared" si="31"/>
        <v>0</v>
      </c>
      <c r="AJ68">
        <f t="shared" si="31"/>
        <v>0</v>
      </c>
      <c r="AK68">
        <f t="shared" si="31"/>
        <v>0</v>
      </c>
      <c r="AL68">
        <f t="shared" si="31"/>
        <v>0</v>
      </c>
      <c r="AM68">
        <f t="shared" si="31"/>
        <v>0</v>
      </c>
      <c r="AN68">
        <f t="shared" si="31"/>
        <v>0</v>
      </c>
      <c r="AO68">
        <f t="shared" si="31"/>
        <v>0</v>
      </c>
      <c r="AP68">
        <f t="shared" si="31"/>
        <v>0</v>
      </c>
      <c r="AQ68">
        <f t="shared" si="31"/>
        <v>0</v>
      </c>
      <c r="AR68">
        <f t="shared" si="31"/>
        <v>0</v>
      </c>
      <c r="AS68">
        <f t="shared" si="31"/>
        <v>0</v>
      </c>
      <c r="AT68">
        <f t="shared" si="31"/>
        <v>0</v>
      </c>
      <c r="AU68">
        <f t="shared" si="31"/>
        <v>0</v>
      </c>
      <c r="AV68">
        <f t="shared" si="31"/>
        <v>0</v>
      </c>
      <c r="AW68">
        <f t="shared" si="31"/>
        <v>0</v>
      </c>
      <c r="AX68">
        <f t="shared" si="31"/>
        <v>0</v>
      </c>
      <c r="AY68">
        <f t="shared" si="31"/>
        <v>0</v>
      </c>
      <c r="AZ68">
        <f t="shared" si="31"/>
        <v>0</v>
      </c>
      <c r="BA68">
        <f t="shared" si="31"/>
        <v>0</v>
      </c>
    </row>
    <row r="69" spans="3:53" ht="12.75">
      <c r="C69" t="str">
        <f>C26</f>
        <v>Marketing Staff</v>
      </c>
      <c r="D69" t="str">
        <f t="shared" si="4"/>
        <v>Sales &amp; Marketing</v>
      </c>
      <c r="E69" t="s">
        <v>17</v>
      </c>
      <c r="F69" s="11">
        <v>0</v>
      </c>
      <c r="G69">
        <f aca="true" t="shared" si="32" ref="G69:BA69">F69</f>
        <v>0</v>
      </c>
      <c r="H69">
        <f t="shared" si="32"/>
        <v>0</v>
      </c>
      <c r="I69">
        <f t="shared" si="32"/>
        <v>0</v>
      </c>
      <c r="J69">
        <f t="shared" si="32"/>
        <v>0</v>
      </c>
      <c r="K69">
        <f t="shared" si="32"/>
        <v>0</v>
      </c>
      <c r="L69">
        <f t="shared" si="32"/>
        <v>0</v>
      </c>
      <c r="M69">
        <f t="shared" si="32"/>
        <v>0</v>
      </c>
      <c r="N69">
        <f t="shared" si="32"/>
        <v>0</v>
      </c>
      <c r="O69">
        <f t="shared" si="32"/>
        <v>0</v>
      </c>
      <c r="P69">
        <f t="shared" si="32"/>
        <v>0</v>
      </c>
      <c r="Q69">
        <f t="shared" si="32"/>
        <v>0</v>
      </c>
      <c r="R69">
        <f t="shared" si="32"/>
        <v>0</v>
      </c>
      <c r="S69">
        <f t="shared" si="32"/>
        <v>0</v>
      </c>
      <c r="T69">
        <f t="shared" si="32"/>
        <v>0</v>
      </c>
      <c r="U69">
        <f t="shared" si="32"/>
        <v>0</v>
      </c>
      <c r="V69">
        <f t="shared" si="32"/>
        <v>0</v>
      </c>
      <c r="W69">
        <f t="shared" si="32"/>
        <v>0</v>
      </c>
      <c r="X69">
        <f t="shared" si="32"/>
        <v>0</v>
      </c>
      <c r="Y69">
        <f t="shared" si="32"/>
        <v>0</v>
      </c>
      <c r="Z69">
        <f t="shared" si="32"/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F69">
        <f t="shared" si="32"/>
        <v>0</v>
      </c>
      <c r="AG69">
        <f t="shared" si="32"/>
        <v>0</v>
      </c>
      <c r="AH69">
        <f t="shared" si="32"/>
        <v>0</v>
      </c>
      <c r="AI69">
        <f t="shared" si="32"/>
        <v>0</v>
      </c>
      <c r="AJ69">
        <f t="shared" si="32"/>
        <v>0</v>
      </c>
      <c r="AK69">
        <f t="shared" si="32"/>
        <v>0</v>
      </c>
      <c r="AL69">
        <f t="shared" si="32"/>
        <v>0</v>
      </c>
      <c r="AM69">
        <f t="shared" si="32"/>
        <v>0</v>
      </c>
      <c r="AN69">
        <f t="shared" si="32"/>
        <v>0</v>
      </c>
      <c r="AO69">
        <f t="shared" si="32"/>
        <v>0</v>
      </c>
      <c r="AP69">
        <f t="shared" si="32"/>
        <v>0</v>
      </c>
      <c r="AQ69">
        <f t="shared" si="32"/>
        <v>0</v>
      </c>
      <c r="AR69">
        <f t="shared" si="32"/>
        <v>0</v>
      </c>
      <c r="AS69">
        <f t="shared" si="32"/>
        <v>0</v>
      </c>
      <c r="AT69">
        <f t="shared" si="32"/>
        <v>0</v>
      </c>
      <c r="AU69">
        <f t="shared" si="32"/>
        <v>0</v>
      </c>
      <c r="AV69">
        <f t="shared" si="32"/>
        <v>0</v>
      </c>
      <c r="AW69">
        <f t="shared" si="32"/>
        <v>0</v>
      </c>
      <c r="AX69">
        <f t="shared" si="32"/>
        <v>0</v>
      </c>
      <c r="AY69">
        <f t="shared" si="32"/>
        <v>0</v>
      </c>
      <c r="AZ69">
        <f t="shared" si="32"/>
        <v>0</v>
      </c>
      <c r="BA69">
        <f t="shared" si="32"/>
        <v>0</v>
      </c>
    </row>
    <row r="70" spans="3:53" ht="12.75">
      <c r="C70" t="str">
        <f>C27</f>
        <v>VP of Bizdev</v>
      </c>
      <c r="D70" t="str">
        <f aca="true" t="shared" si="33" ref="D70:D81">VLOOKUP(C70,EmpCostTable,8,0)</f>
        <v>Sales &amp; Marketing</v>
      </c>
      <c r="E70" t="s">
        <v>18</v>
      </c>
      <c r="F70" s="11">
        <v>0</v>
      </c>
      <c r="G70">
        <f aca="true" t="shared" si="34" ref="G70:BA70">F70</f>
        <v>0</v>
      </c>
      <c r="H70">
        <f t="shared" si="34"/>
        <v>0</v>
      </c>
      <c r="I70">
        <f t="shared" si="34"/>
        <v>0</v>
      </c>
      <c r="J70">
        <f t="shared" si="34"/>
        <v>0</v>
      </c>
      <c r="K70">
        <f t="shared" si="34"/>
        <v>0</v>
      </c>
      <c r="L70">
        <f t="shared" si="34"/>
        <v>0</v>
      </c>
      <c r="M70">
        <f t="shared" si="34"/>
        <v>0</v>
      </c>
      <c r="N70">
        <f t="shared" si="34"/>
        <v>0</v>
      </c>
      <c r="O70">
        <f t="shared" si="34"/>
        <v>0</v>
      </c>
      <c r="P70">
        <f t="shared" si="34"/>
        <v>0</v>
      </c>
      <c r="Q70">
        <f t="shared" si="34"/>
        <v>0</v>
      </c>
      <c r="R70">
        <f t="shared" si="34"/>
        <v>0</v>
      </c>
      <c r="S70">
        <f t="shared" si="34"/>
        <v>0</v>
      </c>
      <c r="T70">
        <f t="shared" si="34"/>
        <v>0</v>
      </c>
      <c r="U70">
        <f t="shared" si="34"/>
        <v>0</v>
      </c>
      <c r="V70">
        <f t="shared" si="34"/>
        <v>0</v>
      </c>
      <c r="W70">
        <f t="shared" si="34"/>
        <v>0</v>
      </c>
      <c r="X70">
        <f t="shared" si="34"/>
        <v>0</v>
      </c>
      <c r="Y70">
        <f t="shared" si="34"/>
        <v>0</v>
      </c>
      <c r="Z70">
        <f t="shared" si="34"/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F70">
        <f t="shared" si="34"/>
        <v>0</v>
      </c>
      <c r="AG70">
        <f t="shared" si="34"/>
        <v>0</v>
      </c>
      <c r="AH70">
        <f t="shared" si="34"/>
        <v>0</v>
      </c>
      <c r="AI70">
        <f t="shared" si="34"/>
        <v>0</v>
      </c>
      <c r="AJ70">
        <f t="shared" si="34"/>
        <v>0</v>
      </c>
      <c r="AK70">
        <f t="shared" si="34"/>
        <v>0</v>
      </c>
      <c r="AL70">
        <f t="shared" si="34"/>
        <v>0</v>
      </c>
      <c r="AM70">
        <f t="shared" si="34"/>
        <v>0</v>
      </c>
      <c r="AN70">
        <f t="shared" si="34"/>
        <v>0</v>
      </c>
      <c r="AO70">
        <f t="shared" si="34"/>
        <v>0</v>
      </c>
      <c r="AP70">
        <f t="shared" si="34"/>
        <v>0</v>
      </c>
      <c r="AQ70">
        <f t="shared" si="34"/>
        <v>0</v>
      </c>
      <c r="AR70">
        <f t="shared" si="34"/>
        <v>0</v>
      </c>
      <c r="AS70">
        <f t="shared" si="34"/>
        <v>0</v>
      </c>
      <c r="AT70">
        <f t="shared" si="34"/>
        <v>0</v>
      </c>
      <c r="AU70">
        <f t="shared" si="34"/>
        <v>0</v>
      </c>
      <c r="AV70">
        <f t="shared" si="34"/>
        <v>0</v>
      </c>
      <c r="AW70">
        <f t="shared" si="34"/>
        <v>0</v>
      </c>
      <c r="AX70">
        <f t="shared" si="34"/>
        <v>0</v>
      </c>
      <c r="AY70">
        <f t="shared" si="34"/>
        <v>0</v>
      </c>
      <c r="AZ70">
        <f t="shared" si="34"/>
        <v>0</v>
      </c>
      <c r="BA70">
        <f t="shared" si="34"/>
        <v>0</v>
      </c>
    </row>
    <row r="71" spans="3:53" ht="12.75">
      <c r="C71" t="str">
        <f>C27</f>
        <v>VP of Bizdev</v>
      </c>
      <c r="D71" t="str">
        <f t="shared" si="33"/>
        <v>Sales &amp; Marketing</v>
      </c>
      <c r="E71" t="s">
        <v>17</v>
      </c>
      <c r="F71" s="11">
        <v>0</v>
      </c>
      <c r="G71">
        <f aca="true" t="shared" si="35" ref="G71:BA71">F71</f>
        <v>0</v>
      </c>
      <c r="H71">
        <f t="shared" si="35"/>
        <v>0</v>
      </c>
      <c r="I71">
        <f t="shared" si="35"/>
        <v>0</v>
      </c>
      <c r="J71">
        <f t="shared" si="35"/>
        <v>0</v>
      </c>
      <c r="K71">
        <f t="shared" si="35"/>
        <v>0</v>
      </c>
      <c r="L71">
        <f t="shared" si="35"/>
        <v>0</v>
      </c>
      <c r="M71">
        <f t="shared" si="35"/>
        <v>0</v>
      </c>
      <c r="N71">
        <f t="shared" si="35"/>
        <v>0</v>
      </c>
      <c r="O71">
        <f t="shared" si="35"/>
        <v>0</v>
      </c>
      <c r="P71">
        <f t="shared" si="35"/>
        <v>0</v>
      </c>
      <c r="Q71">
        <f t="shared" si="35"/>
        <v>0</v>
      </c>
      <c r="R71">
        <f t="shared" si="35"/>
        <v>0</v>
      </c>
      <c r="S71">
        <f t="shared" si="35"/>
        <v>0</v>
      </c>
      <c r="T71">
        <f t="shared" si="35"/>
        <v>0</v>
      </c>
      <c r="U71">
        <f t="shared" si="35"/>
        <v>0</v>
      </c>
      <c r="V71">
        <f t="shared" si="35"/>
        <v>0</v>
      </c>
      <c r="W71">
        <f t="shared" si="35"/>
        <v>0</v>
      </c>
      <c r="X71">
        <f t="shared" si="35"/>
        <v>0</v>
      </c>
      <c r="Y71">
        <f t="shared" si="35"/>
        <v>0</v>
      </c>
      <c r="Z71">
        <f t="shared" si="35"/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F71">
        <f t="shared" si="35"/>
        <v>0</v>
      </c>
      <c r="AG71">
        <f t="shared" si="35"/>
        <v>0</v>
      </c>
      <c r="AH71">
        <f t="shared" si="35"/>
        <v>0</v>
      </c>
      <c r="AI71">
        <f t="shared" si="35"/>
        <v>0</v>
      </c>
      <c r="AJ71">
        <f t="shared" si="35"/>
        <v>0</v>
      </c>
      <c r="AK71">
        <f t="shared" si="35"/>
        <v>0</v>
      </c>
      <c r="AL71">
        <f t="shared" si="35"/>
        <v>0</v>
      </c>
      <c r="AM71">
        <f t="shared" si="35"/>
        <v>0</v>
      </c>
      <c r="AN71">
        <f t="shared" si="35"/>
        <v>0</v>
      </c>
      <c r="AO71">
        <f t="shared" si="35"/>
        <v>0</v>
      </c>
      <c r="AP71">
        <f t="shared" si="35"/>
        <v>0</v>
      </c>
      <c r="AQ71">
        <f t="shared" si="35"/>
        <v>0</v>
      </c>
      <c r="AR71">
        <f t="shared" si="35"/>
        <v>0</v>
      </c>
      <c r="AS71">
        <f t="shared" si="35"/>
        <v>0</v>
      </c>
      <c r="AT71">
        <f t="shared" si="35"/>
        <v>0</v>
      </c>
      <c r="AU71">
        <f t="shared" si="35"/>
        <v>0</v>
      </c>
      <c r="AV71">
        <f t="shared" si="35"/>
        <v>0</v>
      </c>
      <c r="AW71">
        <f t="shared" si="35"/>
        <v>0</v>
      </c>
      <c r="AX71">
        <f t="shared" si="35"/>
        <v>0</v>
      </c>
      <c r="AY71">
        <f t="shared" si="35"/>
        <v>0</v>
      </c>
      <c r="AZ71">
        <f t="shared" si="35"/>
        <v>0</v>
      </c>
      <c r="BA71">
        <f t="shared" si="35"/>
        <v>0</v>
      </c>
    </row>
    <row r="72" spans="3:53" ht="12.75">
      <c r="C72" t="str">
        <f>C28</f>
        <v>VP of Sales</v>
      </c>
      <c r="D72" t="str">
        <f t="shared" si="33"/>
        <v>Sales &amp; Marketing</v>
      </c>
      <c r="E72" t="s">
        <v>18</v>
      </c>
      <c r="F72" s="11">
        <v>0</v>
      </c>
      <c r="G72">
        <f aca="true" t="shared" si="36" ref="G72:BA72">F72</f>
        <v>0</v>
      </c>
      <c r="H72">
        <f t="shared" si="36"/>
        <v>0</v>
      </c>
      <c r="I72">
        <f t="shared" si="36"/>
        <v>0</v>
      </c>
      <c r="J72">
        <f t="shared" si="36"/>
        <v>0</v>
      </c>
      <c r="K72">
        <f t="shared" si="36"/>
        <v>0</v>
      </c>
      <c r="L72">
        <f t="shared" si="36"/>
        <v>0</v>
      </c>
      <c r="M72">
        <f t="shared" si="36"/>
        <v>0</v>
      </c>
      <c r="N72">
        <f t="shared" si="36"/>
        <v>0</v>
      </c>
      <c r="O72">
        <f t="shared" si="36"/>
        <v>0</v>
      </c>
      <c r="P72">
        <f t="shared" si="36"/>
        <v>0</v>
      </c>
      <c r="Q72">
        <f t="shared" si="36"/>
        <v>0</v>
      </c>
      <c r="R72">
        <f t="shared" si="36"/>
        <v>0</v>
      </c>
      <c r="S72">
        <f t="shared" si="36"/>
        <v>0</v>
      </c>
      <c r="T72">
        <f t="shared" si="36"/>
        <v>0</v>
      </c>
      <c r="U72">
        <f t="shared" si="36"/>
        <v>0</v>
      </c>
      <c r="V72">
        <f t="shared" si="36"/>
        <v>0</v>
      </c>
      <c r="W72">
        <f t="shared" si="36"/>
        <v>0</v>
      </c>
      <c r="X72">
        <f t="shared" si="36"/>
        <v>0</v>
      </c>
      <c r="Y72">
        <f t="shared" si="36"/>
        <v>0</v>
      </c>
      <c r="Z72">
        <f t="shared" si="36"/>
        <v>0</v>
      </c>
      <c r="AA72">
        <f t="shared" si="36"/>
        <v>0</v>
      </c>
      <c r="AB72">
        <f t="shared" si="36"/>
        <v>0</v>
      </c>
      <c r="AC72">
        <f t="shared" si="36"/>
        <v>0</v>
      </c>
      <c r="AD72">
        <f t="shared" si="36"/>
        <v>0</v>
      </c>
      <c r="AE72">
        <f t="shared" si="36"/>
        <v>0</v>
      </c>
      <c r="AF72">
        <f t="shared" si="36"/>
        <v>0</v>
      </c>
      <c r="AG72">
        <f t="shared" si="36"/>
        <v>0</v>
      </c>
      <c r="AH72">
        <f t="shared" si="36"/>
        <v>0</v>
      </c>
      <c r="AI72">
        <f t="shared" si="36"/>
        <v>0</v>
      </c>
      <c r="AJ72">
        <f t="shared" si="36"/>
        <v>0</v>
      </c>
      <c r="AK72">
        <f t="shared" si="36"/>
        <v>0</v>
      </c>
      <c r="AL72">
        <f t="shared" si="36"/>
        <v>0</v>
      </c>
      <c r="AM72">
        <f t="shared" si="36"/>
        <v>0</v>
      </c>
      <c r="AN72">
        <f t="shared" si="36"/>
        <v>0</v>
      </c>
      <c r="AO72">
        <f t="shared" si="36"/>
        <v>0</v>
      </c>
      <c r="AP72">
        <f t="shared" si="36"/>
        <v>0</v>
      </c>
      <c r="AQ72">
        <f t="shared" si="36"/>
        <v>0</v>
      </c>
      <c r="AR72">
        <f t="shared" si="36"/>
        <v>0</v>
      </c>
      <c r="AS72">
        <f t="shared" si="36"/>
        <v>0</v>
      </c>
      <c r="AT72">
        <f t="shared" si="36"/>
        <v>0</v>
      </c>
      <c r="AU72">
        <f t="shared" si="36"/>
        <v>0</v>
      </c>
      <c r="AV72">
        <f t="shared" si="36"/>
        <v>0</v>
      </c>
      <c r="AW72">
        <f t="shared" si="36"/>
        <v>0</v>
      </c>
      <c r="AX72">
        <f t="shared" si="36"/>
        <v>0</v>
      </c>
      <c r="AY72">
        <f t="shared" si="36"/>
        <v>0</v>
      </c>
      <c r="AZ72">
        <f t="shared" si="36"/>
        <v>0</v>
      </c>
      <c r="BA72">
        <f t="shared" si="36"/>
        <v>0</v>
      </c>
    </row>
    <row r="73" spans="3:53" ht="12.75">
      <c r="C73" t="str">
        <f>C28</f>
        <v>VP of Sales</v>
      </c>
      <c r="D73" t="str">
        <f t="shared" si="33"/>
        <v>Sales &amp; Marketing</v>
      </c>
      <c r="E73" t="s">
        <v>17</v>
      </c>
      <c r="F73" s="11">
        <v>0</v>
      </c>
      <c r="G73">
        <f aca="true" t="shared" si="37" ref="G73:BA73">F73</f>
        <v>0</v>
      </c>
      <c r="H73">
        <f t="shared" si="37"/>
        <v>0</v>
      </c>
      <c r="I73">
        <f t="shared" si="37"/>
        <v>0</v>
      </c>
      <c r="J73">
        <f t="shared" si="37"/>
        <v>0</v>
      </c>
      <c r="K73">
        <f t="shared" si="37"/>
        <v>0</v>
      </c>
      <c r="L73">
        <f t="shared" si="37"/>
        <v>0</v>
      </c>
      <c r="M73">
        <f t="shared" si="37"/>
        <v>0</v>
      </c>
      <c r="N73">
        <f t="shared" si="37"/>
        <v>0</v>
      </c>
      <c r="O73">
        <f t="shared" si="37"/>
        <v>0</v>
      </c>
      <c r="P73">
        <f t="shared" si="37"/>
        <v>0</v>
      </c>
      <c r="Q73">
        <f t="shared" si="37"/>
        <v>0</v>
      </c>
      <c r="R73">
        <f t="shared" si="37"/>
        <v>0</v>
      </c>
      <c r="S73">
        <f t="shared" si="37"/>
        <v>0</v>
      </c>
      <c r="T73">
        <f t="shared" si="37"/>
        <v>0</v>
      </c>
      <c r="U73">
        <f t="shared" si="37"/>
        <v>0</v>
      </c>
      <c r="V73">
        <f t="shared" si="37"/>
        <v>0</v>
      </c>
      <c r="W73">
        <f t="shared" si="37"/>
        <v>0</v>
      </c>
      <c r="X73">
        <f t="shared" si="37"/>
        <v>0</v>
      </c>
      <c r="Y73">
        <f t="shared" si="37"/>
        <v>0</v>
      </c>
      <c r="Z73">
        <f t="shared" si="37"/>
        <v>0</v>
      </c>
      <c r="AA73">
        <f t="shared" si="37"/>
        <v>0</v>
      </c>
      <c r="AB73">
        <f t="shared" si="37"/>
        <v>0</v>
      </c>
      <c r="AC73">
        <f t="shared" si="37"/>
        <v>0</v>
      </c>
      <c r="AD73">
        <f t="shared" si="37"/>
        <v>0</v>
      </c>
      <c r="AE73">
        <f t="shared" si="37"/>
        <v>0</v>
      </c>
      <c r="AF73">
        <f t="shared" si="37"/>
        <v>0</v>
      </c>
      <c r="AG73">
        <f t="shared" si="37"/>
        <v>0</v>
      </c>
      <c r="AH73">
        <f t="shared" si="37"/>
        <v>0</v>
      </c>
      <c r="AI73">
        <f t="shared" si="37"/>
        <v>0</v>
      </c>
      <c r="AJ73">
        <f t="shared" si="37"/>
        <v>0</v>
      </c>
      <c r="AK73">
        <f t="shared" si="37"/>
        <v>0</v>
      </c>
      <c r="AL73">
        <f t="shared" si="37"/>
        <v>0</v>
      </c>
      <c r="AM73">
        <f t="shared" si="37"/>
        <v>0</v>
      </c>
      <c r="AN73">
        <f t="shared" si="37"/>
        <v>0</v>
      </c>
      <c r="AO73">
        <f t="shared" si="37"/>
        <v>0</v>
      </c>
      <c r="AP73">
        <f t="shared" si="37"/>
        <v>0</v>
      </c>
      <c r="AQ73">
        <f t="shared" si="37"/>
        <v>0</v>
      </c>
      <c r="AR73">
        <f t="shared" si="37"/>
        <v>0</v>
      </c>
      <c r="AS73">
        <f t="shared" si="37"/>
        <v>0</v>
      </c>
      <c r="AT73">
        <f t="shared" si="37"/>
        <v>0</v>
      </c>
      <c r="AU73">
        <f t="shared" si="37"/>
        <v>0</v>
      </c>
      <c r="AV73">
        <f t="shared" si="37"/>
        <v>0</v>
      </c>
      <c r="AW73">
        <f t="shared" si="37"/>
        <v>0</v>
      </c>
      <c r="AX73">
        <f t="shared" si="37"/>
        <v>0</v>
      </c>
      <c r="AY73">
        <f t="shared" si="37"/>
        <v>0</v>
      </c>
      <c r="AZ73">
        <f t="shared" si="37"/>
        <v>0</v>
      </c>
      <c r="BA73">
        <f t="shared" si="37"/>
        <v>0</v>
      </c>
    </row>
    <row r="74" spans="3:53" ht="12.75">
      <c r="C74" t="str">
        <f>C29</f>
        <v>Inside Sales</v>
      </c>
      <c r="D74" t="str">
        <f t="shared" si="33"/>
        <v>Sales &amp; Marketing</v>
      </c>
      <c r="E74" t="s">
        <v>18</v>
      </c>
      <c r="F74" s="11">
        <v>0</v>
      </c>
      <c r="G74">
        <f aca="true" t="shared" si="38" ref="G74:BA74">F74</f>
        <v>0</v>
      </c>
      <c r="H74">
        <f t="shared" si="38"/>
        <v>0</v>
      </c>
      <c r="I74">
        <f t="shared" si="38"/>
        <v>0</v>
      </c>
      <c r="J74">
        <f t="shared" si="38"/>
        <v>0</v>
      </c>
      <c r="K74">
        <f t="shared" si="38"/>
        <v>0</v>
      </c>
      <c r="L74">
        <f t="shared" si="38"/>
        <v>0</v>
      </c>
      <c r="M74">
        <f t="shared" si="38"/>
        <v>0</v>
      </c>
      <c r="N74">
        <f t="shared" si="38"/>
        <v>0</v>
      </c>
      <c r="O74">
        <f t="shared" si="38"/>
        <v>0</v>
      </c>
      <c r="P74">
        <f t="shared" si="38"/>
        <v>0</v>
      </c>
      <c r="Q74">
        <f t="shared" si="38"/>
        <v>0</v>
      </c>
      <c r="R74">
        <f t="shared" si="38"/>
        <v>0</v>
      </c>
      <c r="S74">
        <f t="shared" si="38"/>
        <v>0</v>
      </c>
      <c r="T74">
        <f t="shared" si="38"/>
        <v>0</v>
      </c>
      <c r="U74">
        <f t="shared" si="38"/>
        <v>0</v>
      </c>
      <c r="V74">
        <f t="shared" si="38"/>
        <v>0</v>
      </c>
      <c r="W74">
        <f t="shared" si="38"/>
        <v>0</v>
      </c>
      <c r="X74">
        <f t="shared" si="38"/>
        <v>0</v>
      </c>
      <c r="Y74">
        <f t="shared" si="38"/>
        <v>0</v>
      </c>
      <c r="Z74">
        <f t="shared" si="38"/>
        <v>0</v>
      </c>
      <c r="AA74">
        <f t="shared" si="38"/>
        <v>0</v>
      </c>
      <c r="AB74">
        <f t="shared" si="38"/>
        <v>0</v>
      </c>
      <c r="AC74">
        <f t="shared" si="38"/>
        <v>0</v>
      </c>
      <c r="AD74">
        <f t="shared" si="38"/>
        <v>0</v>
      </c>
      <c r="AE74">
        <f t="shared" si="38"/>
        <v>0</v>
      </c>
      <c r="AF74">
        <f t="shared" si="38"/>
        <v>0</v>
      </c>
      <c r="AG74">
        <f t="shared" si="38"/>
        <v>0</v>
      </c>
      <c r="AH74">
        <f t="shared" si="38"/>
        <v>0</v>
      </c>
      <c r="AI74">
        <f t="shared" si="38"/>
        <v>0</v>
      </c>
      <c r="AJ74">
        <f t="shared" si="38"/>
        <v>0</v>
      </c>
      <c r="AK74">
        <f t="shared" si="38"/>
        <v>0</v>
      </c>
      <c r="AL74">
        <f t="shared" si="38"/>
        <v>0</v>
      </c>
      <c r="AM74">
        <f t="shared" si="38"/>
        <v>0</v>
      </c>
      <c r="AN74">
        <f t="shared" si="38"/>
        <v>0</v>
      </c>
      <c r="AO74">
        <f t="shared" si="38"/>
        <v>0</v>
      </c>
      <c r="AP74">
        <f t="shared" si="38"/>
        <v>0</v>
      </c>
      <c r="AQ74">
        <f t="shared" si="38"/>
        <v>0</v>
      </c>
      <c r="AR74">
        <f t="shared" si="38"/>
        <v>0</v>
      </c>
      <c r="AS74">
        <f t="shared" si="38"/>
        <v>0</v>
      </c>
      <c r="AT74">
        <f t="shared" si="38"/>
        <v>0</v>
      </c>
      <c r="AU74">
        <f t="shared" si="38"/>
        <v>0</v>
      </c>
      <c r="AV74">
        <f t="shared" si="38"/>
        <v>0</v>
      </c>
      <c r="AW74">
        <f t="shared" si="38"/>
        <v>0</v>
      </c>
      <c r="AX74">
        <f t="shared" si="38"/>
        <v>0</v>
      </c>
      <c r="AY74">
        <f t="shared" si="38"/>
        <v>0</v>
      </c>
      <c r="AZ74">
        <f t="shared" si="38"/>
        <v>0</v>
      </c>
      <c r="BA74">
        <f t="shared" si="38"/>
        <v>0</v>
      </c>
    </row>
    <row r="75" spans="3:53" ht="12.75">
      <c r="C75" t="str">
        <f>C29</f>
        <v>Inside Sales</v>
      </c>
      <c r="D75" t="str">
        <f t="shared" si="33"/>
        <v>Sales &amp; Marketing</v>
      </c>
      <c r="E75" t="s">
        <v>17</v>
      </c>
      <c r="F75" s="11">
        <v>0</v>
      </c>
      <c r="G75">
        <f aca="true" t="shared" si="39" ref="G75:BA75">F75</f>
        <v>0</v>
      </c>
      <c r="H75">
        <f t="shared" si="39"/>
        <v>0</v>
      </c>
      <c r="I75">
        <f t="shared" si="39"/>
        <v>0</v>
      </c>
      <c r="J75">
        <f t="shared" si="39"/>
        <v>0</v>
      </c>
      <c r="K75">
        <f t="shared" si="39"/>
        <v>0</v>
      </c>
      <c r="L75">
        <f t="shared" si="39"/>
        <v>0</v>
      </c>
      <c r="M75">
        <f t="shared" si="39"/>
        <v>0</v>
      </c>
      <c r="N75">
        <f t="shared" si="39"/>
        <v>0</v>
      </c>
      <c r="O75">
        <f t="shared" si="39"/>
        <v>0</v>
      </c>
      <c r="P75">
        <f t="shared" si="39"/>
        <v>0</v>
      </c>
      <c r="Q75">
        <f t="shared" si="39"/>
        <v>0</v>
      </c>
      <c r="R75">
        <f t="shared" si="39"/>
        <v>0</v>
      </c>
      <c r="S75">
        <f t="shared" si="39"/>
        <v>0</v>
      </c>
      <c r="T75">
        <f t="shared" si="39"/>
        <v>0</v>
      </c>
      <c r="U75">
        <f t="shared" si="39"/>
        <v>0</v>
      </c>
      <c r="V75">
        <f t="shared" si="39"/>
        <v>0</v>
      </c>
      <c r="W75">
        <f t="shared" si="39"/>
        <v>0</v>
      </c>
      <c r="X75">
        <f t="shared" si="39"/>
        <v>0</v>
      </c>
      <c r="Y75">
        <f t="shared" si="39"/>
        <v>0</v>
      </c>
      <c r="Z75">
        <f t="shared" si="39"/>
        <v>0</v>
      </c>
      <c r="AA75">
        <f t="shared" si="39"/>
        <v>0</v>
      </c>
      <c r="AB75">
        <f t="shared" si="39"/>
        <v>0</v>
      </c>
      <c r="AC75">
        <f t="shared" si="39"/>
        <v>0</v>
      </c>
      <c r="AD75">
        <f t="shared" si="39"/>
        <v>0</v>
      </c>
      <c r="AE75">
        <f t="shared" si="39"/>
        <v>0</v>
      </c>
      <c r="AF75">
        <f t="shared" si="39"/>
        <v>0</v>
      </c>
      <c r="AG75">
        <f t="shared" si="39"/>
        <v>0</v>
      </c>
      <c r="AH75">
        <f t="shared" si="39"/>
        <v>0</v>
      </c>
      <c r="AI75">
        <f t="shared" si="39"/>
        <v>0</v>
      </c>
      <c r="AJ75">
        <f t="shared" si="39"/>
        <v>0</v>
      </c>
      <c r="AK75">
        <f t="shared" si="39"/>
        <v>0</v>
      </c>
      <c r="AL75">
        <f t="shared" si="39"/>
        <v>0</v>
      </c>
      <c r="AM75">
        <f t="shared" si="39"/>
        <v>0</v>
      </c>
      <c r="AN75">
        <f t="shared" si="39"/>
        <v>0</v>
      </c>
      <c r="AO75">
        <f t="shared" si="39"/>
        <v>0</v>
      </c>
      <c r="AP75">
        <f t="shared" si="39"/>
        <v>0</v>
      </c>
      <c r="AQ75">
        <f t="shared" si="39"/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  <c r="AZ75">
        <f t="shared" si="39"/>
        <v>0</v>
      </c>
      <c r="BA75">
        <f t="shared" si="39"/>
        <v>0</v>
      </c>
    </row>
    <row r="76" spans="3:53" ht="12.75">
      <c r="C76" t="str">
        <f>C30</f>
        <v>Enterprise Sales</v>
      </c>
      <c r="D76" t="str">
        <f t="shared" si="33"/>
        <v>Sales &amp; Marketing</v>
      </c>
      <c r="E76" t="s">
        <v>18</v>
      </c>
      <c r="F76" s="11">
        <v>0</v>
      </c>
      <c r="G76">
        <f aca="true" t="shared" si="40" ref="G76:BA76">F76</f>
        <v>0</v>
      </c>
      <c r="H76">
        <f t="shared" si="40"/>
        <v>0</v>
      </c>
      <c r="I76">
        <f t="shared" si="40"/>
        <v>0</v>
      </c>
      <c r="J76">
        <f t="shared" si="40"/>
        <v>0</v>
      </c>
      <c r="K76">
        <f t="shared" si="40"/>
        <v>0</v>
      </c>
      <c r="L76">
        <f t="shared" si="40"/>
        <v>0</v>
      </c>
      <c r="M76">
        <f t="shared" si="40"/>
        <v>0</v>
      </c>
      <c r="N76">
        <f t="shared" si="40"/>
        <v>0</v>
      </c>
      <c r="O76">
        <f t="shared" si="40"/>
        <v>0</v>
      </c>
      <c r="P76">
        <f t="shared" si="40"/>
        <v>0</v>
      </c>
      <c r="Q76">
        <f t="shared" si="40"/>
        <v>0</v>
      </c>
      <c r="R76">
        <f t="shared" si="40"/>
        <v>0</v>
      </c>
      <c r="S76">
        <f t="shared" si="40"/>
        <v>0</v>
      </c>
      <c r="T76">
        <f t="shared" si="40"/>
        <v>0</v>
      </c>
      <c r="U76">
        <f t="shared" si="40"/>
        <v>0</v>
      </c>
      <c r="V76">
        <f t="shared" si="40"/>
        <v>0</v>
      </c>
      <c r="W76">
        <f t="shared" si="40"/>
        <v>0</v>
      </c>
      <c r="X76">
        <f t="shared" si="40"/>
        <v>0</v>
      </c>
      <c r="Y76">
        <f t="shared" si="40"/>
        <v>0</v>
      </c>
      <c r="Z76">
        <f t="shared" si="40"/>
        <v>0</v>
      </c>
      <c r="AA76">
        <f t="shared" si="40"/>
        <v>0</v>
      </c>
      <c r="AB76">
        <f t="shared" si="40"/>
        <v>0</v>
      </c>
      <c r="AC76">
        <f t="shared" si="40"/>
        <v>0</v>
      </c>
      <c r="AD76">
        <f t="shared" si="40"/>
        <v>0</v>
      </c>
      <c r="AE76">
        <f t="shared" si="40"/>
        <v>0</v>
      </c>
      <c r="AF76">
        <f t="shared" si="40"/>
        <v>0</v>
      </c>
      <c r="AG76">
        <f t="shared" si="40"/>
        <v>0</v>
      </c>
      <c r="AH76">
        <f t="shared" si="40"/>
        <v>0</v>
      </c>
      <c r="AI76">
        <f t="shared" si="40"/>
        <v>0</v>
      </c>
      <c r="AJ76">
        <f t="shared" si="40"/>
        <v>0</v>
      </c>
      <c r="AK76">
        <f t="shared" si="40"/>
        <v>0</v>
      </c>
      <c r="AL76">
        <f t="shared" si="40"/>
        <v>0</v>
      </c>
      <c r="AM76">
        <f t="shared" si="40"/>
        <v>0</v>
      </c>
      <c r="AN76">
        <f t="shared" si="40"/>
        <v>0</v>
      </c>
      <c r="AO76">
        <f t="shared" si="40"/>
        <v>0</v>
      </c>
      <c r="AP76">
        <f t="shared" si="40"/>
        <v>0</v>
      </c>
      <c r="AQ76">
        <f t="shared" si="40"/>
        <v>0</v>
      </c>
      <c r="AR76">
        <f t="shared" si="40"/>
        <v>0</v>
      </c>
      <c r="AS76">
        <f t="shared" si="40"/>
        <v>0</v>
      </c>
      <c r="AT76">
        <f t="shared" si="40"/>
        <v>0</v>
      </c>
      <c r="AU76">
        <f t="shared" si="40"/>
        <v>0</v>
      </c>
      <c r="AV76">
        <f t="shared" si="40"/>
        <v>0</v>
      </c>
      <c r="AW76">
        <f t="shared" si="40"/>
        <v>0</v>
      </c>
      <c r="AX76">
        <f t="shared" si="40"/>
        <v>0</v>
      </c>
      <c r="AY76">
        <f t="shared" si="40"/>
        <v>0</v>
      </c>
      <c r="AZ76">
        <f t="shared" si="40"/>
        <v>0</v>
      </c>
      <c r="BA76">
        <f t="shared" si="40"/>
        <v>0</v>
      </c>
    </row>
    <row r="77" spans="3:53" ht="12.75">
      <c r="C77" t="str">
        <f>C30</f>
        <v>Enterprise Sales</v>
      </c>
      <c r="D77" t="str">
        <f t="shared" si="33"/>
        <v>Sales &amp; Marketing</v>
      </c>
      <c r="E77" t="s">
        <v>17</v>
      </c>
      <c r="F77" s="11">
        <v>0</v>
      </c>
      <c r="G77">
        <f aca="true" t="shared" si="41" ref="G77:BA77">F77</f>
        <v>0</v>
      </c>
      <c r="H77">
        <f t="shared" si="41"/>
        <v>0</v>
      </c>
      <c r="I77">
        <f t="shared" si="41"/>
        <v>0</v>
      </c>
      <c r="J77">
        <f t="shared" si="41"/>
        <v>0</v>
      </c>
      <c r="K77">
        <f t="shared" si="41"/>
        <v>0</v>
      </c>
      <c r="L77">
        <f t="shared" si="41"/>
        <v>0</v>
      </c>
      <c r="M77">
        <f t="shared" si="41"/>
        <v>0</v>
      </c>
      <c r="N77">
        <f t="shared" si="41"/>
        <v>0</v>
      </c>
      <c r="O77">
        <f t="shared" si="41"/>
        <v>0</v>
      </c>
      <c r="P77">
        <f t="shared" si="41"/>
        <v>0</v>
      </c>
      <c r="Q77">
        <f t="shared" si="41"/>
        <v>0</v>
      </c>
      <c r="R77">
        <f t="shared" si="41"/>
        <v>0</v>
      </c>
      <c r="S77">
        <f t="shared" si="41"/>
        <v>0</v>
      </c>
      <c r="T77">
        <f t="shared" si="41"/>
        <v>0</v>
      </c>
      <c r="U77">
        <f t="shared" si="41"/>
        <v>0</v>
      </c>
      <c r="V77">
        <f t="shared" si="41"/>
        <v>0</v>
      </c>
      <c r="W77">
        <f t="shared" si="41"/>
        <v>0</v>
      </c>
      <c r="X77">
        <f t="shared" si="41"/>
        <v>0</v>
      </c>
      <c r="Y77">
        <f t="shared" si="41"/>
        <v>0</v>
      </c>
      <c r="Z77">
        <f t="shared" si="41"/>
        <v>0</v>
      </c>
      <c r="AA77">
        <f t="shared" si="41"/>
        <v>0</v>
      </c>
      <c r="AB77">
        <f t="shared" si="41"/>
        <v>0</v>
      </c>
      <c r="AC77">
        <f t="shared" si="41"/>
        <v>0</v>
      </c>
      <c r="AD77">
        <f t="shared" si="41"/>
        <v>0</v>
      </c>
      <c r="AE77">
        <f t="shared" si="41"/>
        <v>0</v>
      </c>
      <c r="AF77">
        <f t="shared" si="41"/>
        <v>0</v>
      </c>
      <c r="AG77">
        <f t="shared" si="41"/>
        <v>0</v>
      </c>
      <c r="AH77">
        <f t="shared" si="41"/>
        <v>0</v>
      </c>
      <c r="AI77">
        <f t="shared" si="41"/>
        <v>0</v>
      </c>
      <c r="AJ77">
        <f t="shared" si="41"/>
        <v>0</v>
      </c>
      <c r="AK77">
        <f t="shared" si="41"/>
        <v>0</v>
      </c>
      <c r="AL77">
        <f t="shared" si="41"/>
        <v>0</v>
      </c>
      <c r="AM77">
        <f t="shared" si="41"/>
        <v>0</v>
      </c>
      <c r="AN77">
        <f t="shared" si="41"/>
        <v>0</v>
      </c>
      <c r="AO77">
        <f t="shared" si="41"/>
        <v>0</v>
      </c>
      <c r="AP77">
        <f t="shared" si="41"/>
        <v>0</v>
      </c>
      <c r="AQ77">
        <f t="shared" si="41"/>
        <v>0</v>
      </c>
      <c r="AR77">
        <f t="shared" si="41"/>
        <v>0</v>
      </c>
      <c r="AS77">
        <f t="shared" si="41"/>
        <v>0</v>
      </c>
      <c r="AT77">
        <f t="shared" si="41"/>
        <v>0</v>
      </c>
      <c r="AU77">
        <f t="shared" si="41"/>
        <v>0</v>
      </c>
      <c r="AV77">
        <f t="shared" si="41"/>
        <v>0</v>
      </c>
      <c r="AW77">
        <f t="shared" si="41"/>
        <v>0</v>
      </c>
      <c r="AX77">
        <f t="shared" si="41"/>
        <v>0</v>
      </c>
      <c r="AY77">
        <f t="shared" si="41"/>
        <v>0</v>
      </c>
      <c r="AZ77">
        <f t="shared" si="41"/>
        <v>0</v>
      </c>
      <c r="BA77">
        <f t="shared" si="41"/>
        <v>0</v>
      </c>
    </row>
    <row r="78" spans="3:53" ht="12.75">
      <c r="C78" t="str">
        <f>C31</f>
        <v>VP, Customer Support</v>
      </c>
      <c r="D78" t="str">
        <f t="shared" si="33"/>
        <v>Customer Support</v>
      </c>
      <c r="E78" t="s">
        <v>18</v>
      </c>
      <c r="F78" s="11">
        <v>0</v>
      </c>
      <c r="G78">
        <f aca="true" t="shared" si="42" ref="G78:BA78">F78</f>
        <v>0</v>
      </c>
      <c r="H78">
        <f t="shared" si="42"/>
        <v>0</v>
      </c>
      <c r="I78">
        <f t="shared" si="42"/>
        <v>0</v>
      </c>
      <c r="J78">
        <f t="shared" si="42"/>
        <v>0</v>
      </c>
      <c r="K78">
        <f t="shared" si="42"/>
        <v>0</v>
      </c>
      <c r="L78">
        <f t="shared" si="42"/>
        <v>0</v>
      </c>
      <c r="M78">
        <f t="shared" si="42"/>
        <v>0</v>
      </c>
      <c r="N78">
        <f t="shared" si="42"/>
        <v>0</v>
      </c>
      <c r="O78">
        <f t="shared" si="42"/>
        <v>0</v>
      </c>
      <c r="P78">
        <f t="shared" si="42"/>
        <v>0</v>
      </c>
      <c r="Q78">
        <f t="shared" si="42"/>
        <v>0</v>
      </c>
      <c r="R78">
        <f t="shared" si="42"/>
        <v>0</v>
      </c>
      <c r="S78">
        <f t="shared" si="42"/>
        <v>0</v>
      </c>
      <c r="T78">
        <f t="shared" si="42"/>
        <v>0</v>
      </c>
      <c r="U78">
        <f t="shared" si="42"/>
        <v>0</v>
      </c>
      <c r="V78">
        <f t="shared" si="42"/>
        <v>0</v>
      </c>
      <c r="W78">
        <f t="shared" si="42"/>
        <v>0</v>
      </c>
      <c r="X78">
        <f t="shared" si="42"/>
        <v>0</v>
      </c>
      <c r="Y78">
        <f t="shared" si="42"/>
        <v>0</v>
      </c>
      <c r="Z78">
        <f t="shared" si="42"/>
        <v>0</v>
      </c>
      <c r="AA78">
        <f t="shared" si="42"/>
        <v>0</v>
      </c>
      <c r="AB78">
        <f t="shared" si="42"/>
        <v>0</v>
      </c>
      <c r="AC78">
        <f t="shared" si="42"/>
        <v>0</v>
      </c>
      <c r="AD78">
        <f t="shared" si="42"/>
        <v>0</v>
      </c>
      <c r="AE78">
        <f t="shared" si="42"/>
        <v>0</v>
      </c>
      <c r="AF78">
        <f t="shared" si="42"/>
        <v>0</v>
      </c>
      <c r="AG78">
        <f t="shared" si="42"/>
        <v>0</v>
      </c>
      <c r="AH78">
        <f t="shared" si="42"/>
        <v>0</v>
      </c>
      <c r="AI78">
        <f t="shared" si="42"/>
        <v>0</v>
      </c>
      <c r="AJ78">
        <f t="shared" si="42"/>
        <v>0</v>
      </c>
      <c r="AK78">
        <f t="shared" si="42"/>
        <v>0</v>
      </c>
      <c r="AL78">
        <f t="shared" si="42"/>
        <v>0</v>
      </c>
      <c r="AM78">
        <f t="shared" si="42"/>
        <v>0</v>
      </c>
      <c r="AN78">
        <f t="shared" si="42"/>
        <v>0</v>
      </c>
      <c r="AO78">
        <f t="shared" si="42"/>
        <v>0</v>
      </c>
      <c r="AP78">
        <f t="shared" si="42"/>
        <v>0</v>
      </c>
      <c r="AQ78">
        <f t="shared" si="42"/>
        <v>0</v>
      </c>
      <c r="AR78">
        <f t="shared" si="42"/>
        <v>0</v>
      </c>
      <c r="AS78">
        <f t="shared" si="42"/>
        <v>0</v>
      </c>
      <c r="AT78">
        <f t="shared" si="42"/>
        <v>0</v>
      </c>
      <c r="AU78">
        <f t="shared" si="42"/>
        <v>0</v>
      </c>
      <c r="AV78">
        <f t="shared" si="42"/>
        <v>0</v>
      </c>
      <c r="AW78">
        <f t="shared" si="42"/>
        <v>0</v>
      </c>
      <c r="AX78">
        <f t="shared" si="42"/>
        <v>0</v>
      </c>
      <c r="AY78">
        <f t="shared" si="42"/>
        <v>0</v>
      </c>
      <c r="AZ78">
        <f t="shared" si="42"/>
        <v>0</v>
      </c>
      <c r="BA78">
        <f t="shared" si="42"/>
        <v>0</v>
      </c>
    </row>
    <row r="79" spans="3:53" ht="12.75">
      <c r="C79" t="str">
        <f>C31</f>
        <v>VP, Customer Support</v>
      </c>
      <c r="D79" t="str">
        <f t="shared" si="33"/>
        <v>Customer Support</v>
      </c>
      <c r="E79" t="s">
        <v>17</v>
      </c>
      <c r="F79" s="11">
        <v>0</v>
      </c>
      <c r="G79">
        <f aca="true" t="shared" si="43" ref="G79:BA79">F79</f>
        <v>0</v>
      </c>
      <c r="H79">
        <f t="shared" si="43"/>
        <v>0</v>
      </c>
      <c r="I79">
        <f t="shared" si="43"/>
        <v>0</v>
      </c>
      <c r="J79">
        <f t="shared" si="43"/>
        <v>0</v>
      </c>
      <c r="K79">
        <f t="shared" si="43"/>
        <v>0</v>
      </c>
      <c r="L79">
        <f t="shared" si="43"/>
        <v>0</v>
      </c>
      <c r="M79">
        <f t="shared" si="43"/>
        <v>0</v>
      </c>
      <c r="N79">
        <f t="shared" si="43"/>
        <v>0</v>
      </c>
      <c r="O79">
        <f t="shared" si="43"/>
        <v>0</v>
      </c>
      <c r="P79">
        <f t="shared" si="43"/>
        <v>0</v>
      </c>
      <c r="Q79">
        <f t="shared" si="43"/>
        <v>0</v>
      </c>
      <c r="R79">
        <f t="shared" si="43"/>
        <v>0</v>
      </c>
      <c r="S79">
        <f t="shared" si="43"/>
        <v>0</v>
      </c>
      <c r="T79">
        <f t="shared" si="43"/>
        <v>0</v>
      </c>
      <c r="U79">
        <f t="shared" si="43"/>
        <v>0</v>
      </c>
      <c r="V79">
        <f t="shared" si="43"/>
        <v>0</v>
      </c>
      <c r="W79">
        <f t="shared" si="43"/>
        <v>0</v>
      </c>
      <c r="X79">
        <f t="shared" si="43"/>
        <v>0</v>
      </c>
      <c r="Y79">
        <f t="shared" si="43"/>
        <v>0</v>
      </c>
      <c r="Z79">
        <f t="shared" si="43"/>
        <v>0</v>
      </c>
      <c r="AA79">
        <f t="shared" si="43"/>
        <v>0</v>
      </c>
      <c r="AB79">
        <f t="shared" si="43"/>
        <v>0</v>
      </c>
      <c r="AC79">
        <f t="shared" si="43"/>
        <v>0</v>
      </c>
      <c r="AD79">
        <f t="shared" si="43"/>
        <v>0</v>
      </c>
      <c r="AE79">
        <f t="shared" si="43"/>
        <v>0</v>
      </c>
      <c r="AF79">
        <f t="shared" si="43"/>
        <v>0</v>
      </c>
      <c r="AG79">
        <f t="shared" si="43"/>
        <v>0</v>
      </c>
      <c r="AH79">
        <f t="shared" si="43"/>
        <v>0</v>
      </c>
      <c r="AI79">
        <f t="shared" si="43"/>
        <v>0</v>
      </c>
      <c r="AJ79">
        <f t="shared" si="43"/>
        <v>0</v>
      </c>
      <c r="AK79">
        <f t="shared" si="43"/>
        <v>0</v>
      </c>
      <c r="AL79">
        <f t="shared" si="43"/>
        <v>0</v>
      </c>
      <c r="AM79">
        <f t="shared" si="43"/>
        <v>0</v>
      </c>
      <c r="AN79">
        <f t="shared" si="43"/>
        <v>0</v>
      </c>
      <c r="AO79">
        <f t="shared" si="43"/>
        <v>0</v>
      </c>
      <c r="AP79">
        <f t="shared" si="43"/>
        <v>0</v>
      </c>
      <c r="AQ79">
        <f t="shared" si="43"/>
        <v>0</v>
      </c>
      <c r="AR79">
        <f t="shared" si="43"/>
        <v>0</v>
      </c>
      <c r="AS79">
        <f t="shared" si="43"/>
        <v>0</v>
      </c>
      <c r="AT79">
        <f t="shared" si="43"/>
        <v>0</v>
      </c>
      <c r="AU79">
        <f t="shared" si="43"/>
        <v>0</v>
      </c>
      <c r="AV79">
        <f t="shared" si="43"/>
        <v>0</v>
      </c>
      <c r="AW79">
        <f t="shared" si="43"/>
        <v>0</v>
      </c>
      <c r="AX79">
        <f t="shared" si="43"/>
        <v>0</v>
      </c>
      <c r="AY79">
        <f t="shared" si="43"/>
        <v>0</v>
      </c>
      <c r="AZ79">
        <f t="shared" si="43"/>
        <v>0</v>
      </c>
      <c r="BA79">
        <f t="shared" si="43"/>
        <v>0</v>
      </c>
    </row>
    <row r="80" spans="3:53" ht="12.75">
      <c r="C80" t="str">
        <f>C32</f>
        <v>Customer Support</v>
      </c>
      <c r="D80" t="str">
        <f t="shared" si="33"/>
        <v>Customer Support</v>
      </c>
      <c r="E80" t="s">
        <v>18</v>
      </c>
      <c r="F80" s="11">
        <v>0</v>
      </c>
      <c r="G80">
        <f aca="true" t="shared" si="44" ref="G80:BA80">F80</f>
        <v>0</v>
      </c>
      <c r="H80">
        <f t="shared" si="44"/>
        <v>0</v>
      </c>
      <c r="I80">
        <f t="shared" si="44"/>
        <v>0</v>
      </c>
      <c r="J80">
        <f t="shared" si="44"/>
        <v>0</v>
      </c>
      <c r="K80">
        <f t="shared" si="44"/>
        <v>0</v>
      </c>
      <c r="L80">
        <f t="shared" si="44"/>
        <v>0</v>
      </c>
      <c r="M80">
        <f t="shared" si="44"/>
        <v>0</v>
      </c>
      <c r="N80">
        <f t="shared" si="44"/>
        <v>0</v>
      </c>
      <c r="O80">
        <f t="shared" si="44"/>
        <v>0</v>
      </c>
      <c r="P80">
        <f t="shared" si="44"/>
        <v>0</v>
      </c>
      <c r="Q80">
        <f t="shared" si="44"/>
        <v>0</v>
      </c>
      <c r="R80">
        <f t="shared" si="44"/>
        <v>0</v>
      </c>
      <c r="S80">
        <f t="shared" si="44"/>
        <v>0</v>
      </c>
      <c r="T80">
        <f t="shared" si="44"/>
        <v>0</v>
      </c>
      <c r="U80">
        <f t="shared" si="44"/>
        <v>0</v>
      </c>
      <c r="V80">
        <f t="shared" si="44"/>
        <v>0</v>
      </c>
      <c r="W80">
        <f t="shared" si="44"/>
        <v>0</v>
      </c>
      <c r="X80">
        <f t="shared" si="44"/>
        <v>0</v>
      </c>
      <c r="Y80">
        <f t="shared" si="44"/>
        <v>0</v>
      </c>
      <c r="Z80">
        <f t="shared" si="44"/>
        <v>0</v>
      </c>
      <c r="AA80">
        <f t="shared" si="44"/>
        <v>0</v>
      </c>
      <c r="AB80">
        <f t="shared" si="44"/>
        <v>0</v>
      </c>
      <c r="AC80">
        <f t="shared" si="44"/>
        <v>0</v>
      </c>
      <c r="AD80">
        <f t="shared" si="44"/>
        <v>0</v>
      </c>
      <c r="AE80">
        <f t="shared" si="44"/>
        <v>0</v>
      </c>
      <c r="AF80">
        <f t="shared" si="44"/>
        <v>0</v>
      </c>
      <c r="AG80">
        <f t="shared" si="44"/>
        <v>0</v>
      </c>
      <c r="AH80">
        <f t="shared" si="44"/>
        <v>0</v>
      </c>
      <c r="AI80">
        <f t="shared" si="44"/>
        <v>0</v>
      </c>
      <c r="AJ80">
        <f t="shared" si="44"/>
        <v>0</v>
      </c>
      <c r="AK80">
        <f t="shared" si="44"/>
        <v>0</v>
      </c>
      <c r="AL80">
        <f t="shared" si="44"/>
        <v>0</v>
      </c>
      <c r="AM80">
        <f t="shared" si="44"/>
        <v>0</v>
      </c>
      <c r="AN80">
        <f t="shared" si="44"/>
        <v>0</v>
      </c>
      <c r="AO80">
        <f t="shared" si="44"/>
        <v>0</v>
      </c>
      <c r="AP80">
        <f t="shared" si="44"/>
        <v>0</v>
      </c>
      <c r="AQ80">
        <f t="shared" si="44"/>
        <v>0</v>
      </c>
      <c r="AR80">
        <f t="shared" si="44"/>
        <v>0</v>
      </c>
      <c r="AS80">
        <f t="shared" si="44"/>
        <v>0</v>
      </c>
      <c r="AT80">
        <f t="shared" si="44"/>
        <v>0</v>
      </c>
      <c r="AU80">
        <f t="shared" si="44"/>
        <v>0</v>
      </c>
      <c r="AV80">
        <f t="shared" si="44"/>
        <v>0</v>
      </c>
      <c r="AW80">
        <f t="shared" si="44"/>
        <v>0</v>
      </c>
      <c r="AX80">
        <f t="shared" si="44"/>
        <v>0</v>
      </c>
      <c r="AY80">
        <f t="shared" si="44"/>
        <v>0</v>
      </c>
      <c r="AZ80">
        <f t="shared" si="44"/>
        <v>0</v>
      </c>
      <c r="BA80">
        <f t="shared" si="44"/>
        <v>0</v>
      </c>
    </row>
    <row r="81" spans="3:53" ht="12.75">
      <c r="C81" s="150" t="str">
        <f>C80</f>
        <v>Customer Support</v>
      </c>
      <c r="D81" s="150" t="str">
        <f t="shared" si="33"/>
        <v>Customer Support</v>
      </c>
      <c r="E81" s="150" t="s">
        <v>17</v>
      </c>
      <c r="F81" s="150">
        <f aca="true" t="shared" si="45" ref="F81:BA81">IF(ISERROR(ROUNDDOWN(F35/ActUserPerCSFTE,0)),0,ROUNDDOWN(F35/ActUserPerCSFTE,0))</f>
        <v>0</v>
      </c>
      <c r="G81" s="150">
        <f t="shared" si="45"/>
        <v>0</v>
      </c>
      <c r="H81" s="150">
        <f t="shared" si="45"/>
        <v>0</v>
      </c>
      <c r="I81" s="150">
        <f t="shared" si="45"/>
        <v>0</v>
      </c>
      <c r="J81" s="150">
        <f t="shared" si="45"/>
        <v>0</v>
      </c>
      <c r="K81" s="150">
        <f t="shared" si="45"/>
        <v>0</v>
      </c>
      <c r="L81" s="150">
        <f t="shared" si="45"/>
        <v>0</v>
      </c>
      <c r="M81" s="150">
        <f t="shared" si="45"/>
        <v>0</v>
      </c>
      <c r="N81" s="150">
        <f t="shared" si="45"/>
        <v>0</v>
      </c>
      <c r="O81" s="150">
        <f t="shared" si="45"/>
        <v>0</v>
      </c>
      <c r="P81" s="150">
        <f t="shared" si="45"/>
        <v>0</v>
      </c>
      <c r="Q81" s="150">
        <f t="shared" si="45"/>
        <v>0</v>
      </c>
      <c r="R81" s="150">
        <f t="shared" si="45"/>
        <v>0</v>
      </c>
      <c r="S81" s="150">
        <f t="shared" si="45"/>
        <v>0</v>
      </c>
      <c r="T81" s="150">
        <f t="shared" si="45"/>
        <v>0</v>
      </c>
      <c r="U81" s="150">
        <f t="shared" si="45"/>
        <v>0</v>
      </c>
      <c r="V81" s="150">
        <f t="shared" si="45"/>
        <v>0</v>
      </c>
      <c r="W81" s="150">
        <f t="shared" si="45"/>
        <v>0</v>
      </c>
      <c r="X81" s="150">
        <f t="shared" si="45"/>
        <v>0</v>
      </c>
      <c r="Y81" s="150">
        <f t="shared" si="45"/>
        <v>0</v>
      </c>
      <c r="Z81" s="150">
        <f t="shared" si="45"/>
        <v>0</v>
      </c>
      <c r="AA81" s="150">
        <f t="shared" si="45"/>
        <v>0</v>
      </c>
      <c r="AB81" s="150">
        <f t="shared" si="45"/>
        <v>0</v>
      </c>
      <c r="AC81" s="150">
        <f t="shared" si="45"/>
        <v>0</v>
      </c>
      <c r="AD81" s="150">
        <f t="shared" si="45"/>
        <v>0</v>
      </c>
      <c r="AE81" s="150">
        <f t="shared" si="45"/>
        <v>0</v>
      </c>
      <c r="AF81" s="150">
        <f t="shared" si="45"/>
        <v>0</v>
      </c>
      <c r="AG81" s="150">
        <f t="shared" si="45"/>
        <v>0</v>
      </c>
      <c r="AH81" s="150">
        <f t="shared" si="45"/>
        <v>0</v>
      </c>
      <c r="AI81" s="150">
        <f t="shared" si="45"/>
        <v>0</v>
      </c>
      <c r="AJ81" s="150">
        <f t="shared" si="45"/>
        <v>0</v>
      </c>
      <c r="AK81" s="150">
        <f t="shared" si="45"/>
        <v>0</v>
      </c>
      <c r="AL81" s="150">
        <f t="shared" si="45"/>
        <v>0</v>
      </c>
      <c r="AM81" s="150">
        <f t="shared" si="45"/>
        <v>0</v>
      </c>
      <c r="AN81" s="150">
        <f t="shared" si="45"/>
        <v>0</v>
      </c>
      <c r="AO81" s="150">
        <f t="shared" si="45"/>
        <v>0</v>
      </c>
      <c r="AP81" s="150">
        <f t="shared" si="45"/>
        <v>0</v>
      </c>
      <c r="AQ81" s="150">
        <f t="shared" si="45"/>
        <v>0</v>
      </c>
      <c r="AR81" s="150">
        <f t="shared" si="45"/>
        <v>0</v>
      </c>
      <c r="AS81" s="150">
        <f t="shared" si="45"/>
        <v>0</v>
      </c>
      <c r="AT81" s="150">
        <f t="shared" si="45"/>
        <v>0</v>
      </c>
      <c r="AU81" s="150">
        <f t="shared" si="45"/>
        <v>0</v>
      </c>
      <c r="AV81" s="150">
        <f t="shared" si="45"/>
        <v>0</v>
      </c>
      <c r="AW81" s="150">
        <f t="shared" si="45"/>
        <v>0</v>
      </c>
      <c r="AX81" s="150">
        <f t="shared" si="45"/>
        <v>0</v>
      </c>
      <c r="AY81" s="150">
        <f t="shared" si="45"/>
        <v>0</v>
      </c>
      <c r="AZ81" s="150">
        <f t="shared" si="45"/>
        <v>0</v>
      </c>
      <c r="BA81" s="150">
        <f t="shared" si="45"/>
        <v>0</v>
      </c>
    </row>
    <row r="82" spans="6:53" ht="12.75">
      <c r="F82" s="114">
        <f aca="true" t="shared" si="46" ref="F82:AS82">SUM(F42:F81)</f>
        <v>4.5</v>
      </c>
      <c r="G82" s="114">
        <f t="shared" si="46"/>
        <v>4.5</v>
      </c>
      <c r="H82" s="114">
        <f t="shared" si="46"/>
        <v>4.5</v>
      </c>
      <c r="I82" s="114">
        <f t="shared" si="46"/>
        <v>4.5</v>
      </c>
      <c r="J82" s="114">
        <f t="shared" si="46"/>
        <v>4.5</v>
      </c>
      <c r="K82" s="114">
        <f t="shared" si="46"/>
        <v>4.5</v>
      </c>
      <c r="L82" s="114">
        <f t="shared" si="46"/>
        <v>4.5</v>
      </c>
      <c r="M82" s="114">
        <f t="shared" si="46"/>
        <v>4.5</v>
      </c>
      <c r="N82" s="114">
        <f t="shared" si="46"/>
        <v>4.5</v>
      </c>
      <c r="O82" s="114">
        <f t="shared" si="46"/>
        <v>4.5</v>
      </c>
      <c r="P82" s="114">
        <f t="shared" si="46"/>
        <v>4.5</v>
      </c>
      <c r="Q82" s="114">
        <f t="shared" si="46"/>
        <v>4.5</v>
      </c>
      <c r="R82" s="114">
        <f t="shared" si="46"/>
        <v>4.5</v>
      </c>
      <c r="S82" s="114">
        <f t="shared" si="46"/>
        <v>4.5</v>
      </c>
      <c r="T82" s="114">
        <f t="shared" si="46"/>
        <v>4.5</v>
      </c>
      <c r="U82" s="114">
        <f t="shared" si="46"/>
        <v>4.5</v>
      </c>
      <c r="V82" s="114">
        <f t="shared" si="46"/>
        <v>4.5</v>
      </c>
      <c r="W82" s="114">
        <f t="shared" si="46"/>
        <v>4.5</v>
      </c>
      <c r="X82" s="114">
        <f t="shared" si="46"/>
        <v>4.5</v>
      </c>
      <c r="Y82" s="114">
        <f t="shared" si="46"/>
        <v>4.5</v>
      </c>
      <c r="Z82" s="114">
        <f t="shared" si="46"/>
        <v>4.5</v>
      </c>
      <c r="AA82" s="114">
        <f t="shared" si="46"/>
        <v>4.5</v>
      </c>
      <c r="AB82" s="114">
        <f t="shared" si="46"/>
        <v>4.5</v>
      </c>
      <c r="AC82" s="114">
        <f t="shared" si="46"/>
        <v>4.5</v>
      </c>
      <c r="AD82" s="114">
        <f t="shared" si="46"/>
        <v>4.5</v>
      </c>
      <c r="AE82" s="114">
        <f t="shared" si="46"/>
        <v>4.5</v>
      </c>
      <c r="AF82" s="114">
        <f t="shared" si="46"/>
        <v>4.5</v>
      </c>
      <c r="AG82" s="114">
        <f t="shared" si="46"/>
        <v>4.5</v>
      </c>
      <c r="AH82" s="114">
        <f t="shared" si="46"/>
        <v>4.5</v>
      </c>
      <c r="AI82" s="114">
        <f t="shared" si="46"/>
        <v>4.5</v>
      </c>
      <c r="AJ82" s="114">
        <f t="shared" si="46"/>
        <v>4.5</v>
      </c>
      <c r="AK82" s="114">
        <f t="shared" si="46"/>
        <v>4.5</v>
      </c>
      <c r="AL82" s="114">
        <f t="shared" si="46"/>
        <v>4.5</v>
      </c>
      <c r="AM82" s="114">
        <f t="shared" si="46"/>
        <v>4.5</v>
      </c>
      <c r="AN82" s="114">
        <f t="shared" si="46"/>
        <v>4.5</v>
      </c>
      <c r="AO82" s="114">
        <f t="shared" si="46"/>
        <v>4.5</v>
      </c>
      <c r="AP82" s="114">
        <f t="shared" si="46"/>
        <v>4.5</v>
      </c>
      <c r="AQ82" s="114">
        <f t="shared" si="46"/>
        <v>4.5</v>
      </c>
      <c r="AR82" s="114">
        <f t="shared" si="46"/>
        <v>4.5</v>
      </c>
      <c r="AS82" s="114">
        <f t="shared" si="46"/>
        <v>4.5</v>
      </c>
      <c r="AT82" s="114">
        <f aca="true" t="shared" si="47" ref="AT82:BA82">SUM(AT42:AT81)</f>
        <v>4.5</v>
      </c>
      <c r="AU82" s="114">
        <f t="shared" si="47"/>
        <v>4.5</v>
      </c>
      <c r="AV82" s="114">
        <f t="shared" si="47"/>
        <v>4.5</v>
      </c>
      <c r="AW82" s="114">
        <f t="shared" si="47"/>
        <v>4.5</v>
      </c>
      <c r="AX82" s="114">
        <f t="shared" si="47"/>
        <v>4.5</v>
      </c>
      <c r="AY82" s="114">
        <f t="shared" si="47"/>
        <v>4.5</v>
      </c>
      <c r="AZ82" s="114">
        <f t="shared" si="47"/>
        <v>4.5</v>
      </c>
      <c r="BA82" s="114">
        <f t="shared" si="47"/>
        <v>4.5</v>
      </c>
    </row>
    <row r="83" spans="6:53" ht="12.75"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</row>
    <row r="84" ht="12.75">
      <c r="C84" s="140" t="s">
        <v>184</v>
      </c>
    </row>
    <row r="85" spans="1:53" ht="12.75">
      <c r="A85" s="31" t="s">
        <v>36</v>
      </c>
      <c r="B85" s="32"/>
      <c r="C85" s="32"/>
      <c r="D85" s="32"/>
      <c r="E85" s="32"/>
      <c r="F85" s="29">
        <v>1</v>
      </c>
      <c r="G85" s="29">
        <v>1</v>
      </c>
      <c r="H85" s="29">
        <v>1</v>
      </c>
      <c r="I85" s="29">
        <v>1</v>
      </c>
      <c r="J85" s="29">
        <v>1</v>
      </c>
      <c r="K85" s="29">
        <v>1</v>
      </c>
      <c r="L85" s="29">
        <v>1</v>
      </c>
      <c r="M85" s="29">
        <v>1</v>
      </c>
      <c r="N85" s="29">
        <v>1</v>
      </c>
      <c r="O85" s="29">
        <v>1</v>
      </c>
      <c r="P85" s="29">
        <v>1</v>
      </c>
      <c r="Q85" s="29">
        <v>1</v>
      </c>
      <c r="R85" s="29">
        <v>2</v>
      </c>
      <c r="S85" s="29">
        <v>2</v>
      </c>
      <c r="T85" s="29">
        <v>2</v>
      </c>
      <c r="U85" s="29">
        <v>2</v>
      </c>
      <c r="V85" s="29">
        <v>2</v>
      </c>
      <c r="W85" s="29">
        <v>2</v>
      </c>
      <c r="X85" s="29">
        <v>2</v>
      </c>
      <c r="Y85" s="29">
        <v>2</v>
      </c>
      <c r="Z85" s="29">
        <v>2</v>
      </c>
      <c r="AA85" s="29">
        <v>2</v>
      </c>
      <c r="AB85" s="29">
        <v>2</v>
      </c>
      <c r="AC85" s="29">
        <v>2</v>
      </c>
      <c r="AD85" s="29">
        <v>2</v>
      </c>
      <c r="AE85" s="29">
        <v>2</v>
      </c>
      <c r="AF85" s="29">
        <v>2</v>
      </c>
      <c r="AG85" s="29">
        <v>2</v>
      </c>
      <c r="AH85" s="29">
        <v>2</v>
      </c>
      <c r="AI85" s="29">
        <v>2</v>
      </c>
      <c r="AJ85" s="29">
        <v>2</v>
      </c>
      <c r="AK85" s="29">
        <v>2</v>
      </c>
      <c r="AL85" s="29">
        <v>2</v>
      </c>
      <c r="AM85" s="29">
        <v>2</v>
      </c>
      <c r="AN85" s="29">
        <v>2</v>
      </c>
      <c r="AO85" s="29">
        <v>2</v>
      </c>
      <c r="AP85" s="29">
        <v>2</v>
      </c>
      <c r="AQ85" s="29">
        <v>2</v>
      </c>
      <c r="AR85" s="29">
        <v>2</v>
      </c>
      <c r="AS85" s="29">
        <v>2</v>
      </c>
      <c r="AT85" s="29">
        <v>2</v>
      </c>
      <c r="AU85" s="29">
        <v>2</v>
      </c>
      <c r="AV85" s="29">
        <v>2</v>
      </c>
      <c r="AW85" s="29">
        <v>2</v>
      </c>
      <c r="AX85" s="29">
        <v>2</v>
      </c>
      <c r="AY85" s="29">
        <v>2</v>
      </c>
      <c r="AZ85" s="29">
        <v>2</v>
      </c>
      <c r="BA85" s="30">
        <v>2</v>
      </c>
    </row>
    <row r="87" ht="12.75">
      <c r="C87" s="140" t="s">
        <v>213</v>
      </c>
    </row>
    <row r="88" spans="1:7" ht="20.25">
      <c r="A88" s="57" t="s">
        <v>35</v>
      </c>
      <c r="G88" s="3"/>
    </row>
    <row r="89" spans="3:53" ht="12.75">
      <c r="C89" s="28" t="str">
        <f aca="true" t="shared" si="48" ref="C89:C129">C41</f>
        <v>Role</v>
      </c>
      <c r="D89" s="28" t="str">
        <f aca="true" t="shared" si="49" ref="D89:AS89">D41</f>
        <v>Category</v>
      </c>
      <c r="E89" s="28" t="str">
        <f t="shared" si="49"/>
        <v>Type</v>
      </c>
      <c r="F89" s="65">
        <f t="shared" si="49"/>
        <v>40179</v>
      </c>
      <c r="G89" s="65">
        <f t="shared" si="49"/>
        <v>40210</v>
      </c>
      <c r="H89" s="65">
        <f t="shared" si="49"/>
        <v>40238</v>
      </c>
      <c r="I89" s="65">
        <f t="shared" si="49"/>
        <v>40269</v>
      </c>
      <c r="J89" s="65">
        <f t="shared" si="49"/>
        <v>40299</v>
      </c>
      <c r="K89" s="65">
        <f t="shared" si="49"/>
        <v>40330</v>
      </c>
      <c r="L89" s="65">
        <f t="shared" si="49"/>
        <v>40360</v>
      </c>
      <c r="M89" s="65">
        <f t="shared" si="49"/>
        <v>40391</v>
      </c>
      <c r="N89" s="65">
        <f t="shared" si="49"/>
        <v>40422</v>
      </c>
      <c r="O89" s="65">
        <f t="shared" si="49"/>
        <v>40452</v>
      </c>
      <c r="P89" s="65">
        <f t="shared" si="49"/>
        <v>40483</v>
      </c>
      <c r="Q89" s="65">
        <f t="shared" si="49"/>
        <v>40513</v>
      </c>
      <c r="R89" s="65">
        <f t="shared" si="49"/>
        <v>40544</v>
      </c>
      <c r="S89" s="65">
        <f t="shared" si="49"/>
        <v>40575</v>
      </c>
      <c r="T89" s="65">
        <f t="shared" si="49"/>
        <v>40603</v>
      </c>
      <c r="U89" s="65">
        <f t="shared" si="49"/>
        <v>40634</v>
      </c>
      <c r="V89" s="65">
        <f t="shared" si="49"/>
        <v>40664</v>
      </c>
      <c r="W89" s="65">
        <f t="shared" si="49"/>
        <v>40695</v>
      </c>
      <c r="X89" s="65">
        <f t="shared" si="49"/>
        <v>40725</v>
      </c>
      <c r="Y89" s="65">
        <f t="shared" si="49"/>
        <v>40756</v>
      </c>
      <c r="Z89" s="65">
        <f t="shared" si="49"/>
        <v>40787</v>
      </c>
      <c r="AA89" s="65">
        <f t="shared" si="49"/>
        <v>40817</v>
      </c>
      <c r="AB89" s="65">
        <f t="shared" si="49"/>
        <v>40848</v>
      </c>
      <c r="AC89" s="65">
        <f t="shared" si="49"/>
        <v>40878</v>
      </c>
      <c r="AD89" s="65">
        <f t="shared" si="49"/>
        <v>40909</v>
      </c>
      <c r="AE89" s="65">
        <f t="shared" si="49"/>
        <v>40940</v>
      </c>
      <c r="AF89" s="65">
        <f t="shared" si="49"/>
        <v>40969</v>
      </c>
      <c r="AG89" s="65">
        <f t="shared" si="49"/>
        <v>41000</v>
      </c>
      <c r="AH89" s="65">
        <f t="shared" si="49"/>
        <v>41030</v>
      </c>
      <c r="AI89" s="65">
        <f t="shared" si="49"/>
        <v>41061</v>
      </c>
      <c r="AJ89" s="65">
        <f t="shared" si="49"/>
        <v>41091</v>
      </c>
      <c r="AK89" s="65">
        <f t="shared" si="49"/>
        <v>41122</v>
      </c>
      <c r="AL89" s="65">
        <f t="shared" si="49"/>
        <v>41153</v>
      </c>
      <c r="AM89" s="65">
        <f t="shared" si="49"/>
        <v>41183</v>
      </c>
      <c r="AN89" s="65">
        <f t="shared" si="49"/>
        <v>41214</v>
      </c>
      <c r="AO89" s="65">
        <f t="shared" si="49"/>
        <v>41244</v>
      </c>
      <c r="AP89" s="65">
        <f t="shared" si="49"/>
        <v>41275</v>
      </c>
      <c r="AQ89" s="65">
        <f t="shared" si="49"/>
        <v>41306</v>
      </c>
      <c r="AR89" s="65">
        <f t="shared" si="49"/>
        <v>41334</v>
      </c>
      <c r="AS89" s="65">
        <f t="shared" si="49"/>
        <v>41365</v>
      </c>
      <c r="AT89" s="65">
        <f aca="true" t="shared" si="50" ref="AT89:BA89">AT41</f>
        <v>41395</v>
      </c>
      <c r="AU89" s="65">
        <f t="shared" si="50"/>
        <v>41426</v>
      </c>
      <c r="AV89" s="65">
        <f t="shared" si="50"/>
        <v>41456</v>
      </c>
      <c r="AW89" s="65">
        <f t="shared" si="50"/>
        <v>41487</v>
      </c>
      <c r="AX89" s="65">
        <f t="shared" si="50"/>
        <v>41518</v>
      </c>
      <c r="AY89" s="65">
        <f t="shared" si="50"/>
        <v>41548</v>
      </c>
      <c r="AZ89" s="65">
        <f t="shared" si="50"/>
        <v>41579</v>
      </c>
      <c r="BA89" s="65">
        <f t="shared" si="50"/>
        <v>41609</v>
      </c>
    </row>
    <row r="90" spans="3:53" ht="12.75">
      <c r="C90" t="str">
        <f t="shared" si="48"/>
        <v>CEO</v>
      </c>
      <c r="D90" t="str">
        <f aca="true" t="shared" si="51" ref="D90:E109">D42</f>
        <v>Corp</v>
      </c>
      <c r="E90" t="str">
        <f t="shared" si="51"/>
        <v>Hourly</v>
      </c>
      <c r="F90" s="3">
        <f aca="true" t="shared" si="52" ref="F90:BA90">IF($E90=EmpHourly,F42*VLOOKUP($C90,EmpCostTable,7,0),IF(F$85=1,F42*VLOOKUP($C90,EmpCostTable,4,0),F42*VLOOKUP($C90,EmpCostTable,5,0)))</f>
        <v>0</v>
      </c>
      <c r="G90" s="3">
        <f t="shared" si="52"/>
        <v>0</v>
      </c>
      <c r="H90" s="3">
        <f t="shared" si="52"/>
        <v>0</v>
      </c>
      <c r="I90" s="3">
        <f t="shared" si="52"/>
        <v>0</v>
      </c>
      <c r="J90" s="3">
        <f t="shared" si="52"/>
        <v>0</v>
      </c>
      <c r="K90" s="3">
        <f t="shared" si="52"/>
        <v>0</v>
      </c>
      <c r="L90" s="3">
        <f t="shared" si="52"/>
        <v>0</v>
      </c>
      <c r="M90" s="3">
        <f t="shared" si="52"/>
        <v>0</v>
      </c>
      <c r="N90" s="3">
        <f t="shared" si="52"/>
        <v>0</v>
      </c>
      <c r="O90" s="3">
        <f t="shared" si="52"/>
        <v>0</v>
      </c>
      <c r="P90" s="3">
        <f t="shared" si="52"/>
        <v>0</v>
      </c>
      <c r="Q90" s="3">
        <f t="shared" si="52"/>
        <v>0</v>
      </c>
      <c r="R90" s="3">
        <f t="shared" si="52"/>
        <v>0</v>
      </c>
      <c r="S90" s="3">
        <f t="shared" si="52"/>
        <v>0</v>
      </c>
      <c r="T90" s="3">
        <f t="shared" si="52"/>
        <v>0</v>
      </c>
      <c r="U90" s="3">
        <f t="shared" si="52"/>
        <v>0</v>
      </c>
      <c r="V90" s="3">
        <f t="shared" si="52"/>
        <v>0</v>
      </c>
      <c r="W90" s="3">
        <f t="shared" si="52"/>
        <v>0</v>
      </c>
      <c r="X90" s="3">
        <f t="shared" si="52"/>
        <v>0</v>
      </c>
      <c r="Y90" s="3">
        <f t="shared" si="52"/>
        <v>0</v>
      </c>
      <c r="Z90" s="3">
        <f t="shared" si="52"/>
        <v>0</v>
      </c>
      <c r="AA90" s="3">
        <f t="shared" si="52"/>
        <v>0</v>
      </c>
      <c r="AB90" s="3">
        <f t="shared" si="52"/>
        <v>0</v>
      </c>
      <c r="AC90" s="3">
        <f t="shared" si="52"/>
        <v>0</v>
      </c>
      <c r="AD90" s="3">
        <f t="shared" si="52"/>
        <v>0</v>
      </c>
      <c r="AE90" s="3">
        <f t="shared" si="52"/>
        <v>0</v>
      </c>
      <c r="AF90" s="3">
        <f t="shared" si="52"/>
        <v>0</v>
      </c>
      <c r="AG90" s="3">
        <f t="shared" si="52"/>
        <v>0</v>
      </c>
      <c r="AH90" s="3">
        <f t="shared" si="52"/>
        <v>0</v>
      </c>
      <c r="AI90" s="3">
        <f t="shared" si="52"/>
        <v>0</v>
      </c>
      <c r="AJ90" s="3">
        <f t="shared" si="52"/>
        <v>0</v>
      </c>
      <c r="AK90" s="3">
        <f t="shared" si="52"/>
        <v>0</v>
      </c>
      <c r="AL90" s="3">
        <f t="shared" si="52"/>
        <v>0</v>
      </c>
      <c r="AM90" s="3">
        <f t="shared" si="52"/>
        <v>0</v>
      </c>
      <c r="AN90" s="3">
        <f t="shared" si="52"/>
        <v>0</v>
      </c>
      <c r="AO90" s="3">
        <f t="shared" si="52"/>
        <v>0</v>
      </c>
      <c r="AP90" s="3">
        <f t="shared" si="52"/>
        <v>0</v>
      </c>
      <c r="AQ90" s="3">
        <f t="shared" si="52"/>
        <v>0</v>
      </c>
      <c r="AR90" s="3">
        <f t="shared" si="52"/>
        <v>0</v>
      </c>
      <c r="AS90" s="3">
        <f t="shared" si="52"/>
        <v>0</v>
      </c>
      <c r="AT90" s="3">
        <f t="shared" si="52"/>
        <v>0</v>
      </c>
      <c r="AU90" s="3">
        <f t="shared" si="52"/>
        <v>0</v>
      </c>
      <c r="AV90" s="3">
        <f t="shared" si="52"/>
        <v>0</v>
      </c>
      <c r="AW90" s="3">
        <f t="shared" si="52"/>
        <v>0</v>
      </c>
      <c r="AX90" s="3">
        <f t="shared" si="52"/>
        <v>0</v>
      </c>
      <c r="AY90" s="3">
        <f t="shared" si="52"/>
        <v>0</v>
      </c>
      <c r="AZ90" s="3">
        <f t="shared" si="52"/>
        <v>0</v>
      </c>
      <c r="BA90" s="3">
        <f t="shared" si="52"/>
        <v>0</v>
      </c>
    </row>
    <row r="91" spans="3:53" ht="12.75">
      <c r="C91" t="str">
        <f t="shared" si="48"/>
        <v>CEO</v>
      </c>
      <c r="D91" t="str">
        <f t="shared" si="51"/>
        <v>Corp</v>
      </c>
      <c r="E91" t="str">
        <f t="shared" si="51"/>
        <v>FTE</v>
      </c>
      <c r="F91" s="3">
        <f aca="true" t="shared" si="53" ref="F91:BA91">IF($E91=EmpHourly,F43*VLOOKUP($C91,EmpCostTable,7,0),IF(F$85=1,F43*VLOOKUP($C91,EmpCostTable,4,0),F43*VLOOKUP($C91,EmpCostTable,5,0)))</f>
        <v>0</v>
      </c>
      <c r="G91" s="3">
        <f t="shared" si="53"/>
        <v>0</v>
      </c>
      <c r="H91" s="3">
        <f t="shared" si="53"/>
        <v>0</v>
      </c>
      <c r="I91" s="3">
        <f t="shared" si="53"/>
        <v>0</v>
      </c>
      <c r="J91" s="3">
        <f t="shared" si="53"/>
        <v>0</v>
      </c>
      <c r="K91" s="3">
        <f t="shared" si="53"/>
        <v>0</v>
      </c>
      <c r="L91" s="3">
        <f t="shared" si="53"/>
        <v>0</v>
      </c>
      <c r="M91" s="3">
        <f t="shared" si="53"/>
        <v>0</v>
      </c>
      <c r="N91" s="3">
        <f t="shared" si="53"/>
        <v>0</v>
      </c>
      <c r="O91" s="3">
        <f t="shared" si="53"/>
        <v>0</v>
      </c>
      <c r="P91" s="3">
        <f t="shared" si="53"/>
        <v>0</v>
      </c>
      <c r="Q91" s="3">
        <f t="shared" si="53"/>
        <v>0</v>
      </c>
      <c r="R91" s="3">
        <f t="shared" si="53"/>
        <v>0</v>
      </c>
      <c r="S91" s="3">
        <f t="shared" si="53"/>
        <v>0</v>
      </c>
      <c r="T91" s="3">
        <f t="shared" si="53"/>
        <v>0</v>
      </c>
      <c r="U91" s="3">
        <f t="shared" si="53"/>
        <v>0</v>
      </c>
      <c r="V91" s="3">
        <f t="shared" si="53"/>
        <v>0</v>
      </c>
      <c r="W91" s="3">
        <f t="shared" si="53"/>
        <v>0</v>
      </c>
      <c r="X91" s="3">
        <f t="shared" si="53"/>
        <v>0</v>
      </c>
      <c r="Y91" s="3">
        <f t="shared" si="53"/>
        <v>0</v>
      </c>
      <c r="Z91" s="3">
        <f t="shared" si="53"/>
        <v>0</v>
      </c>
      <c r="AA91" s="3">
        <f t="shared" si="53"/>
        <v>0</v>
      </c>
      <c r="AB91" s="3">
        <f t="shared" si="53"/>
        <v>0</v>
      </c>
      <c r="AC91" s="3">
        <f t="shared" si="53"/>
        <v>0</v>
      </c>
      <c r="AD91" s="3">
        <f t="shared" si="53"/>
        <v>0</v>
      </c>
      <c r="AE91" s="3">
        <f t="shared" si="53"/>
        <v>0</v>
      </c>
      <c r="AF91" s="3">
        <f t="shared" si="53"/>
        <v>0</v>
      </c>
      <c r="AG91" s="3">
        <f t="shared" si="53"/>
        <v>0</v>
      </c>
      <c r="AH91" s="3">
        <f t="shared" si="53"/>
        <v>0</v>
      </c>
      <c r="AI91" s="3">
        <f t="shared" si="53"/>
        <v>0</v>
      </c>
      <c r="AJ91" s="3">
        <f t="shared" si="53"/>
        <v>0</v>
      </c>
      <c r="AK91" s="3">
        <f t="shared" si="53"/>
        <v>0</v>
      </c>
      <c r="AL91" s="3">
        <f t="shared" si="53"/>
        <v>0</v>
      </c>
      <c r="AM91" s="3">
        <f t="shared" si="53"/>
        <v>0</v>
      </c>
      <c r="AN91" s="3">
        <f t="shared" si="53"/>
        <v>0</v>
      </c>
      <c r="AO91" s="3">
        <f t="shared" si="53"/>
        <v>0</v>
      </c>
      <c r="AP91" s="3">
        <f t="shared" si="53"/>
        <v>0</v>
      </c>
      <c r="AQ91" s="3">
        <f t="shared" si="53"/>
        <v>0</v>
      </c>
      <c r="AR91" s="3">
        <f t="shared" si="53"/>
        <v>0</v>
      </c>
      <c r="AS91" s="3">
        <f t="shared" si="53"/>
        <v>0</v>
      </c>
      <c r="AT91" s="3">
        <f t="shared" si="53"/>
        <v>0</v>
      </c>
      <c r="AU91" s="3">
        <f t="shared" si="53"/>
        <v>0</v>
      </c>
      <c r="AV91" s="3">
        <f t="shared" si="53"/>
        <v>0</v>
      </c>
      <c r="AW91" s="3">
        <f t="shared" si="53"/>
        <v>0</v>
      </c>
      <c r="AX91" s="3">
        <f t="shared" si="53"/>
        <v>0</v>
      </c>
      <c r="AY91" s="3">
        <f t="shared" si="53"/>
        <v>0</v>
      </c>
      <c r="AZ91" s="3">
        <f t="shared" si="53"/>
        <v>0</v>
      </c>
      <c r="BA91" s="3">
        <f t="shared" si="53"/>
        <v>0</v>
      </c>
    </row>
    <row r="92" spans="3:53" ht="12.75">
      <c r="C92" t="str">
        <f t="shared" si="48"/>
        <v>CFO</v>
      </c>
      <c r="D92" t="str">
        <f t="shared" si="51"/>
        <v>Corp</v>
      </c>
      <c r="E92" t="str">
        <f t="shared" si="51"/>
        <v>Hourly</v>
      </c>
      <c r="F92" s="3">
        <f aca="true" t="shared" si="54" ref="F92:BA92">IF($E92=EmpHourly,F44*VLOOKUP($C92,EmpCostTable,7,0),IF(F$85=1,F44*VLOOKUP($C92,EmpCostTable,4,0),F44*VLOOKUP($C92,EmpCostTable,5,0)))</f>
        <v>0</v>
      </c>
      <c r="G92" s="3">
        <f t="shared" si="54"/>
        <v>0</v>
      </c>
      <c r="H92" s="3">
        <f t="shared" si="54"/>
        <v>0</v>
      </c>
      <c r="I92" s="3">
        <f t="shared" si="54"/>
        <v>0</v>
      </c>
      <c r="J92" s="3">
        <f t="shared" si="54"/>
        <v>0</v>
      </c>
      <c r="K92" s="3">
        <f t="shared" si="54"/>
        <v>0</v>
      </c>
      <c r="L92" s="3">
        <f t="shared" si="54"/>
        <v>0</v>
      </c>
      <c r="M92" s="3">
        <f t="shared" si="54"/>
        <v>0</v>
      </c>
      <c r="N92" s="3">
        <f t="shared" si="54"/>
        <v>0</v>
      </c>
      <c r="O92" s="3">
        <f t="shared" si="54"/>
        <v>0</v>
      </c>
      <c r="P92" s="3">
        <f t="shared" si="54"/>
        <v>0</v>
      </c>
      <c r="Q92" s="3">
        <f t="shared" si="54"/>
        <v>0</v>
      </c>
      <c r="R92" s="3">
        <f t="shared" si="54"/>
        <v>0</v>
      </c>
      <c r="S92" s="3">
        <f t="shared" si="54"/>
        <v>0</v>
      </c>
      <c r="T92" s="3">
        <f t="shared" si="54"/>
        <v>0</v>
      </c>
      <c r="U92" s="3">
        <f t="shared" si="54"/>
        <v>0</v>
      </c>
      <c r="V92" s="3">
        <f t="shared" si="54"/>
        <v>0</v>
      </c>
      <c r="W92" s="3">
        <f t="shared" si="54"/>
        <v>0</v>
      </c>
      <c r="X92" s="3">
        <f t="shared" si="54"/>
        <v>0</v>
      </c>
      <c r="Y92" s="3">
        <f t="shared" si="54"/>
        <v>0</v>
      </c>
      <c r="Z92" s="3">
        <f t="shared" si="54"/>
        <v>0</v>
      </c>
      <c r="AA92" s="3">
        <f t="shared" si="54"/>
        <v>0</v>
      </c>
      <c r="AB92" s="3">
        <f t="shared" si="54"/>
        <v>0</v>
      </c>
      <c r="AC92" s="3">
        <f t="shared" si="54"/>
        <v>0</v>
      </c>
      <c r="AD92" s="3">
        <f t="shared" si="54"/>
        <v>0</v>
      </c>
      <c r="AE92" s="3">
        <f t="shared" si="54"/>
        <v>0</v>
      </c>
      <c r="AF92" s="3">
        <f t="shared" si="54"/>
        <v>0</v>
      </c>
      <c r="AG92" s="3">
        <f t="shared" si="54"/>
        <v>0</v>
      </c>
      <c r="AH92" s="3">
        <f t="shared" si="54"/>
        <v>0</v>
      </c>
      <c r="AI92" s="3">
        <f t="shared" si="54"/>
        <v>0</v>
      </c>
      <c r="AJ92" s="3">
        <f t="shared" si="54"/>
        <v>0</v>
      </c>
      <c r="AK92" s="3">
        <f t="shared" si="54"/>
        <v>0</v>
      </c>
      <c r="AL92" s="3">
        <f t="shared" si="54"/>
        <v>0</v>
      </c>
      <c r="AM92" s="3">
        <f t="shared" si="54"/>
        <v>0</v>
      </c>
      <c r="AN92" s="3">
        <f t="shared" si="54"/>
        <v>0</v>
      </c>
      <c r="AO92" s="3">
        <f t="shared" si="54"/>
        <v>0</v>
      </c>
      <c r="AP92" s="3">
        <f t="shared" si="54"/>
        <v>0</v>
      </c>
      <c r="AQ92" s="3">
        <f t="shared" si="54"/>
        <v>0</v>
      </c>
      <c r="AR92" s="3">
        <f t="shared" si="54"/>
        <v>0</v>
      </c>
      <c r="AS92" s="3">
        <f t="shared" si="54"/>
        <v>0</v>
      </c>
      <c r="AT92" s="3">
        <f t="shared" si="54"/>
        <v>0</v>
      </c>
      <c r="AU92" s="3">
        <f t="shared" si="54"/>
        <v>0</v>
      </c>
      <c r="AV92" s="3">
        <f t="shared" si="54"/>
        <v>0</v>
      </c>
      <c r="AW92" s="3">
        <f t="shared" si="54"/>
        <v>0</v>
      </c>
      <c r="AX92" s="3">
        <f t="shared" si="54"/>
        <v>0</v>
      </c>
      <c r="AY92" s="3">
        <f t="shared" si="54"/>
        <v>0</v>
      </c>
      <c r="AZ92" s="3">
        <f t="shared" si="54"/>
        <v>0</v>
      </c>
      <c r="BA92" s="3">
        <f t="shared" si="54"/>
        <v>0</v>
      </c>
    </row>
    <row r="93" spans="3:53" ht="12.75">
      <c r="C93" t="str">
        <f t="shared" si="48"/>
        <v>CFO</v>
      </c>
      <c r="D93" t="str">
        <f t="shared" si="51"/>
        <v>Corp</v>
      </c>
      <c r="E93" t="str">
        <f t="shared" si="51"/>
        <v>FTE</v>
      </c>
      <c r="F93" s="3">
        <f aca="true" t="shared" si="55" ref="F93:BA93">IF($E93=EmpHourly,F45*VLOOKUP($C93,EmpCostTable,7,0),IF(F$85=1,F45*VLOOKUP($C93,EmpCostTable,4,0),F45*VLOOKUP($C93,EmpCostTable,5,0)))</f>
        <v>0</v>
      </c>
      <c r="G93" s="3">
        <f t="shared" si="55"/>
        <v>0</v>
      </c>
      <c r="H93" s="3">
        <f t="shared" si="55"/>
        <v>0</v>
      </c>
      <c r="I93" s="3">
        <f t="shared" si="55"/>
        <v>0</v>
      </c>
      <c r="J93" s="3">
        <f t="shared" si="55"/>
        <v>0</v>
      </c>
      <c r="K93" s="3">
        <f t="shared" si="55"/>
        <v>0</v>
      </c>
      <c r="L93" s="3">
        <f t="shared" si="55"/>
        <v>0</v>
      </c>
      <c r="M93" s="3">
        <f t="shared" si="55"/>
        <v>0</v>
      </c>
      <c r="N93" s="3">
        <f t="shared" si="55"/>
        <v>0</v>
      </c>
      <c r="O93" s="3">
        <f t="shared" si="55"/>
        <v>0</v>
      </c>
      <c r="P93" s="3">
        <f t="shared" si="55"/>
        <v>0</v>
      </c>
      <c r="Q93" s="3">
        <f t="shared" si="55"/>
        <v>0</v>
      </c>
      <c r="R93" s="3">
        <f t="shared" si="55"/>
        <v>0</v>
      </c>
      <c r="S93" s="3">
        <f t="shared" si="55"/>
        <v>0</v>
      </c>
      <c r="T93" s="3">
        <f t="shared" si="55"/>
        <v>0</v>
      </c>
      <c r="U93" s="3">
        <f t="shared" si="55"/>
        <v>0</v>
      </c>
      <c r="V93" s="3">
        <f t="shared" si="55"/>
        <v>0</v>
      </c>
      <c r="W93" s="3">
        <f t="shared" si="55"/>
        <v>0</v>
      </c>
      <c r="X93" s="3">
        <f t="shared" si="55"/>
        <v>0</v>
      </c>
      <c r="Y93" s="3">
        <f t="shared" si="55"/>
        <v>0</v>
      </c>
      <c r="Z93" s="3">
        <f t="shared" si="55"/>
        <v>0</v>
      </c>
      <c r="AA93" s="3">
        <f t="shared" si="55"/>
        <v>0</v>
      </c>
      <c r="AB93" s="3">
        <f t="shared" si="55"/>
        <v>0</v>
      </c>
      <c r="AC93" s="3">
        <f t="shared" si="55"/>
        <v>0</v>
      </c>
      <c r="AD93" s="3">
        <f t="shared" si="55"/>
        <v>0</v>
      </c>
      <c r="AE93" s="3">
        <f t="shared" si="55"/>
        <v>0</v>
      </c>
      <c r="AF93" s="3">
        <f t="shared" si="55"/>
        <v>0</v>
      </c>
      <c r="AG93" s="3">
        <f t="shared" si="55"/>
        <v>0</v>
      </c>
      <c r="AH93" s="3">
        <f t="shared" si="55"/>
        <v>0</v>
      </c>
      <c r="AI93" s="3">
        <f t="shared" si="55"/>
        <v>0</v>
      </c>
      <c r="AJ93" s="3">
        <f t="shared" si="55"/>
        <v>0</v>
      </c>
      <c r="AK93" s="3">
        <f t="shared" si="55"/>
        <v>0</v>
      </c>
      <c r="AL93" s="3">
        <f t="shared" si="55"/>
        <v>0</v>
      </c>
      <c r="AM93" s="3">
        <f t="shared" si="55"/>
        <v>0</v>
      </c>
      <c r="AN93" s="3">
        <f t="shared" si="55"/>
        <v>0</v>
      </c>
      <c r="AO93" s="3">
        <f t="shared" si="55"/>
        <v>0</v>
      </c>
      <c r="AP93" s="3">
        <f t="shared" si="55"/>
        <v>0</v>
      </c>
      <c r="AQ93" s="3">
        <f t="shared" si="55"/>
        <v>0</v>
      </c>
      <c r="AR93" s="3">
        <f t="shared" si="55"/>
        <v>0</v>
      </c>
      <c r="AS93" s="3">
        <f t="shared" si="55"/>
        <v>0</v>
      </c>
      <c r="AT93" s="3">
        <f t="shared" si="55"/>
        <v>0</v>
      </c>
      <c r="AU93" s="3">
        <f t="shared" si="55"/>
        <v>0</v>
      </c>
      <c r="AV93" s="3">
        <f t="shared" si="55"/>
        <v>0</v>
      </c>
      <c r="AW93" s="3">
        <f t="shared" si="55"/>
        <v>0</v>
      </c>
      <c r="AX93" s="3">
        <f t="shared" si="55"/>
        <v>0</v>
      </c>
      <c r="AY93" s="3">
        <f t="shared" si="55"/>
        <v>0</v>
      </c>
      <c r="AZ93" s="3">
        <f t="shared" si="55"/>
        <v>0</v>
      </c>
      <c r="BA93" s="3">
        <f t="shared" si="55"/>
        <v>0</v>
      </c>
    </row>
    <row r="94" spans="3:53" ht="12.75">
      <c r="C94" t="str">
        <f t="shared" si="48"/>
        <v>General Counsel</v>
      </c>
      <c r="D94" t="str">
        <f t="shared" si="51"/>
        <v>Corp</v>
      </c>
      <c r="E94" t="str">
        <f t="shared" si="51"/>
        <v>Hourly</v>
      </c>
      <c r="F94" s="3">
        <f aca="true" t="shared" si="56" ref="F94:BA94">IF($E94=EmpHourly,F46*VLOOKUP($C94,EmpCostTable,7,0),IF(F$85=1,F46*VLOOKUP($C94,EmpCostTable,4,0),F46*VLOOKUP($C94,EmpCostTable,5,0)))</f>
        <v>0</v>
      </c>
      <c r="G94" s="3">
        <f t="shared" si="56"/>
        <v>0</v>
      </c>
      <c r="H94" s="3">
        <f t="shared" si="56"/>
        <v>0</v>
      </c>
      <c r="I94" s="3">
        <f t="shared" si="56"/>
        <v>0</v>
      </c>
      <c r="J94" s="3">
        <f t="shared" si="56"/>
        <v>0</v>
      </c>
      <c r="K94" s="3">
        <f t="shared" si="56"/>
        <v>0</v>
      </c>
      <c r="L94" s="3">
        <f t="shared" si="56"/>
        <v>0</v>
      </c>
      <c r="M94" s="3">
        <f t="shared" si="56"/>
        <v>0</v>
      </c>
      <c r="N94" s="3">
        <f t="shared" si="56"/>
        <v>0</v>
      </c>
      <c r="O94" s="3">
        <f t="shared" si="56"/>
        <v>0</v>
      </c>
      <c r="P94" s="3">
        <f t="shared" si="56"/>
        <v>0</v>
      </c>
      <c r="Q94" s="3">
        <f t="shared" si="56"/>
        <v>0</v>
      </c>
      <c r="R94" s="3">
        <f t="shared" si="56"/>
        <v>0</v>
      </c>
      <c r="S94" s="3">
        <f t="shared" si="56"/>
        <v>0</v>
      </c>
      <c r="T94" s="3">
        <f t="shared" si="56"/>
        <v>0</v>
      </c>
      <c r="U94" s="3">
        <f t="shared" si="56"/>
        <v>0</v>
      </c>
      <c r="V94" s="3">
        <f t="shared" si="56"/>
        <v>0</v>
      </c>
      <c r="W94" s="3">
        <f t="shared" si="56"/>
        <v>0</v>
      </c>
      <c r="X94" s="3">
        <f t="shared" si="56"/>
        <v>0</v>
      </c>
      <c r="Y94" s="3">
        <f t="shared" si="56"/>
        <v>0</v>
      </c>
      <c r="Z94" s="3">
        <f t="shared" si="56"/>
        <v>0</v>
      </c>
      <c r="AA94" s="3">
        <f t="shared" si="56"/>
        <v>0</v>
      </c>
      <c r="AB94" s="3">
        <f t="shared" si="56"/>
        <v>0</v>
      </c>
      <c r="AC94" s="3">
        <f t="shared" si="56"/>
        <v>0</v>
      </c>
      <c r="AD94" s="3">
        <f t="shared" si="56"/>
        <v>0</v>
      </c>
      <c r="AE94" s="3">
        <f t="shared" si="56"/>
        <v>0</v>
      </c>
      <c r="AF94" s="3">
        <f t="shared" si="56"/>
        <v>0</v>
      </c>
      <c r="AG94" s="3">
        <f t="shared" si="56"/>
        <v>0</v>
      </c>
      <c r="AH94" s="3">
        <f t="shared" si="56"/>
        <v>0</v>
      </c>
      <c r="AI94" s="3">
        <f t="shared" si="56"/>
        <v>0</v>
      </c>
      <c r="AJ94" s="3">
        <f t="shared" si="56"/>
        <v>0</v>
      </c>
      <c r="AK94" s="3">
        <f t="shared" si="56"/>
        <v>0</v>
      </c>
      <c r="AL94" s="3">
        <f t="shared" si="56"/>
        <v>0</v>
      </c>
      <c r="AM94" s="3">
        <f t="shared" si="56"/>
        <v>0</v>
      </c>
      <c r="AN94" s="3">
        <f t="shared" si="56"/>
        <v>0</v>
      </c>
      <c r="AO94" s="3">
        <f t="shared" si="56"/>
        <v>0</v>
      </c>
      <c r="AP94" s="3">
        <f t="shared" si="56"/>
        <v>0</v>
      </c>
      <c r="AQ94" s="3">
        <f t="shared" si="56"/>
        <v>0</v>
      </c>
      <c r="AR94" s="3">
        <f t="shared" si="56"/>
        <v>0</v>
      </c>
      <c r="AS94" s="3">
        <f t="shared" si="56"/>
        <v>0</v>
      </c>
      <c r="AT94" s="3">
        <f t="shared" si="56"/>
        <v>0</v>
      </c>
      <c r="AU94" s="3">
        <f t="shared" si="56"/>
        <v>0</v>
      </c>
      <c r="AV94" s="3">
        <f t="shared" si="56"/>
        <v>0</v>
      </c>
      <c r="AW94" s="3">
        <f t="shared" si="56"/>
        <v>0</v>
      </c>
      <c r="AX94" s="3">
        <f t="shared" si="56"/>
        <v>0</v>
      </c>
      <c r="AY94" s="3">
        <f t="shared" si="56"/>
        <v>0</v>
      </c>
      <c r="AZ94" s="3">
        <f t="shared" si="56"/>
        <v>0</v>
      </c>
      <c r="BA94" s="3">
        <f t="shared" si="56"/>
        <v>0</v>
      </c>
    </row>
    <row r="95" spans="3:53" ht="12.75">
      <c r="C95" t="str">
        <f t="shared" si="48"/>
        <v>General Counsel</v>
      </c>
      <c r="D95" t="str">
        <f t="shared" si="51"/>
        <v>Corp</v>
      </c>
      <c r="E95" t="str">
        <f t="shared" si="51"/>
        <v>FTE</v>
      </c>
      <c r="F95" s="3">
        <f aca="true" t="shared" si="57" ref="F95:BA95">IF($E95=EmpHourly,F47*VLOOKUP($C95,EmpCostTable,7,0),IF(F$85=1,F47*VLOOKUP($C95,EmpCostTable,4,0),F47*VLOOKUP($C95,EmpCostTable,5,0)))</f>
        <v>0</v>
      </c>
      <c r="G95" s="3">
        <f t="shared" si="57"/>
        <v>0</v>
      </c>
      <c r="H95" s="3">
        <f t="shared" si="57"/>
        <v>0</v>
      </c>
      <c r="I95" s="3">
        <f t="shared" si="57"/>
        <v>0</v>
      </c>
      <c r="J95" s="3">
        <f t="shared" si="57"/>
        <v>0</v>
      </c>
      <c r="K95" s="3">
        <f t="shared" si="57"/>
        <v>0</v>
      </c>
      <c r="L95" s="3">
        <f t="shared" si="57"/>
        <v>0</v>
      </c>
      <c r="M95" s="3">
        <f t="shared" si="57"/>
        <v>0</v>
      </c>
      <c r="N95" s="3">
        <f t="shared" si="57"/>
        <v>0</v>
      </c>
      <c r="O95" s="3">
        <f t="shared" si="57"/>
        <v>0</v>
      </c>
      <c r="P95" s="3">
        <f t="shared" si="57"/>
        <v>0</v>
      </c>
      <c r="Q95" s="3">
        <f t="shared" si="57"/>
        <v>0</v>
      </c>
      <c r="R95" s="3">
        <f t="shared" si="57"/>
        <v>0</v>
      </c>
      <c r="S95" s="3">
        <f t="shared" si="57"/>
        <v>0</v>
      </c>
      <c r="T95" s="3">
        <f t="shared" si="57"/>
        <v>0</v>
      </c>
      <c r="U95" s="3">
        <f t="shared" si="57"/>
        <v>0</v>
      </c>
      <c r="V95" s="3">
        <f t="shared" si="57"/>
        <v>0</v>
      </c>
      <c r="W95" s="3">
        <f t="shared" si="57"/>
        <v>0</v>
      </c>
      <c r="X95" s="3">
        <f t="shared" si="57"/>
        <v>0</v>
      </c>
      <c r="Y95" s="3">
        <f t="shared" si="57"/>
        <v>0</v>
      </c>
      <c r="Z95" s="3">
        <f t="shared" si="57"/>
        <v>0</v>
      </c>
      <c r="AA95" s="3">
        <f t="shared" si="57"/>
        <v>0</v>
      </c>
      <c r="AB95" s="3">
        <f t="shared" si="57"/>
        <v>0</v>
      </c>
      <c r="AC95" s="3">
        <f t="shared" si="57"/>
        <v>0</v>
      </c>
      <c r="AD95" s="3">
        <f t="shared" si="57"/>
        <v>0</v>
      </c>
      <c r="AE95" s="3">
        <f t="shared" si="57"/>
        <v>0</v>
      </c>
      <c r="AF95" s="3">
        <f t="shared" si="57"/>
        <v>0</v>
      </c>
      <c r="AG95" s="3">
        <f t="shared" si="57"/>
        <v>0</v>
      </c>
      <c r="AH95" s="3">
        <f t="shared" si="57"/>
        <v>0</v>
      </c>
      <c r="AI95" s="3">
        <f t="shared" si="57"/>
        <v>0</v>
      </c>
      <c r="AJ95" s="3">
        <f t="shared" si="57"/>
        <v>0</v>
      </c>
      <c r="AK95" s="3">
        <f t="shared" si="57"/>
        <v>0</v>
      </c>
      <c r="AL95" s="3">
        <f t="shared" si="57"/>
        <v>0</v>
      </c>
      <c r="AM95" s="3">
        <f t="shared" si="57"/>
        <v>0</v>
      </c>
      <c r="AN95" s="3">
        <f t="shared" si="57"/>
        <v>0</v>
      </c>
      <c r="AO95" s="3">
        <f t="shared" si="57"/>
        <v>0</v>
      </c>
      <c r="AP95" s="3">
        <f t="shared" si="57"/>
        <v>0</v>
      </c>
      <c r="AQ95" s="3">
        <f t="shared" si="57"/>
        <v>0</v>
      </c>
      <c r="AR95" s="3">
        <f t="shared" si="57"/>
        <v>0</v>
      </c>
      <c r="AS95" s="3">
        <f t="shared" si="57"/>
        <v>0</v>
      </c>
      <c r="AT95" s="3">
        <f t="shared" si="57"/>
        <v>0</v>
      </c>
      <c r="AU95" s="3">
        <f t="shared" si="57"/>
        <v>0</v>
      </c>
      <c r="AV95" s="3">
        <f t="shared" si="57"/>
        <v>0</v>
      </c>
      <c r="AW95" s="3">
        <f t="shared" si="57"/>
        <v>0</v>
      </c>
      <c r="AX95" s="3">
        <f t="shared" si="57"/>
        <v>0</v>
      </c>
      <c r="AY95" s="3">
        <f t="shared" si="57"/>
        <v>0</v>
      </c>
      <c r="AZ95" s="3">
        <f t="shared" si="57"/>
        <v>0</v>
      </c>
      <c r="BA95" s="3">
        <f t="shared" si="57"/>
        <v>0</v>
      </c>
    </row>
    <row r="96" spans="3:53" ht="12.75">
      <c r="C96" t="str">
        <f t="shared" si="48"/>
        <v>HR/Finance/Bookkeeping</v>
      </c>
      <c r="D96" t="str">
        <f t="shared" si="51"/>
        <v>Corp</v>
      </c>
      <c r="E96" t="str">
        <f t="shared" si="51"/>
        <v>Hourly</v>
      </c>
      <c r="F96" s="3">
        <f aca="true" t="shared" si="58" ref="F96:BA96">IF($E96=EmpHourly,F48*VLOOKUP($C96,EmpCostTable,7,0),IF(F$85=1,F48*VLOOKUP($C96,EmpCostTable,4,0),F48*VLOOKUP($C96,EmpCostTable,5,0)))</f>
        <v>0</v>
      </c>
      <c r="G96" s="3">
        <f t="shared" si="58"/>
        <v>0</v>
      </c>
      <c r="H96" s="3">
        <f t="shared" si="58"/>
        <v>0</v>
      </c>
      <c r="I96" s="3">
        <f t="shared" si="58"/>
        <v>0</v>
      </c>
      <c r="J96" s="3">
        <f t="shared" si="58"/>
        <v>0</v>
      </c>
      <c r="K96" s="3">
        <f t="shared" si="58"/>
        <v>0</v>
      </c>
      <c r="L96" s="3">
        <f t="shared" si="58"/>
        <v>0</v>
      </c>
      <c r="M96" s="3">
        <f t="shared" si="58"/>
        <v>0</v>
      </c>
      <c r="N96" s="3">
        <f t="shared" si="58"/>
        <v>0</v>
      </c>
      <c r="O96" s="3">
        <f t="shared" si="58"/>
        <v>0</v>
      </c>
      <c r="P96" s="3">
        <f t="shared" si="58"/>
        <v>0</v>
      </c>
      <c r="Q96" s="3">
        <f t="shared" si="58"/>
        <v>0</v>
      </c>
      <c r="R96" s="3">
        <f t="shared" si="58"/>
        <v>0</v>
      </c>
      <c r="S96" s="3">
        <f t="shared" si="58"/>
        <v>0</v>
      </c>
      <c r="T96" s="3">
        <f t="shared" si="58"/>
        <v>0</v>
      </c>
      <c r="U96" s="3">
        <f t="shared" si="58"/>
        <v>0</v>
      </c>
      <c r="V96" s="3">
        <f t="shared" si="58"/>
        <v>0</v>
      </c>
      <c r="W96" s="3">
        <f t="shared" si="58"/>
        <v>0</v>
      </c>
      <c r="X96" s="3">
        <f t="shared" si="58"/>
        <v>0</v>
      </c>
      <c r="Y96" s="3">
        <f t="shared" si="58"/>
        <v>0</v>
      </c>
      <c r="Z96" s="3">
        <f t="shared" si="58"/>
        <v>0</v>
      </c>
      <c r="AA96" s="3">
        <f t="shared" si="58"/>
        <v>0</v>
      </c>
      <c r="AB96" s="3">
        <f t="shared" si="58"/>
        <v>0</v>
      </c>
      <c r="AC96" s="3">
        <f t="shared" si="58"/>
        <v>0</v>
      </c>
      <c r="AD96" s="3">
        <f t="shared" si="58"/>
        <v>0</v>
      </c>
      <c r="AE96" s="3">
        <f t="shared" si="58"/>
        <v>0</v>
      </c>
      <c r="AF96" s="3">
        <f t="shared" si="58"/>
        <v>0</v>
      </c>
      <c r="AG96" s="3">
        <f t="shared" si="58"/>
        <v>0</v>
      </c>
      <c r="AH96" s="3">
        <f t="shared" si="58"/>
        <v>0</v>
      </c>
      <c r="AI96" s="3">
        <f t="shared" si="58"/>
        <v>0</v>
      </c>
      <c r="AJ96" s="3">
        <f t="shared" si="58"/>
        <v>0</v>
      </c>
      <c r="AK96" s="3">
        <f t="shared" si="58"/>
        <v>0</v>
      </c>
      <c r="AL96" s="3">
        <f t="shared" si="58"/>
        <v>0</v>
      </c>
      <c r="AM96" s="3">
        <f t="shared" si="58"/>
        <v>0</v>
      </c>
      <c r="AN96" s="3">
        <f t="shared" si="58"/>
        <v>0</v>
      </c>
      <c r="AO96" s="3">
        <f t="shared" si="58"/>
        <v>0</v>
      </c>
      <c r="AP96" s="3">
        <f t="shared" si="58"/>
        <v>0</v>
      </c>
      <c r="AQ96" s="3">
        <f t="shared" si="58"/>
        <v>0</v>
      </c>
      <c r="AR96" s="3">
        <f t="shared" si="58"/>
        <v>0</v>
      </c>
      <c r="AS96" s="3">
        <f t="shared" si="58"/>
        <v>0</v>
      </c>
      <c r="AT96" s="3">
        <f t="shared" si="58"/>
        <v>0</v>
      </c>
      <c r="AU96" s="3">
        <f t="shared" si="58"/>
        <v>0</v>
      </c>
      <c r="AV96" s="3">
        <f t="shared" si="58"/>
        <v>0</v>
      </c>
      <c r="AW96" s="3">
        <f t="shared" si="58"/>
        <v>0</v>
      </c>
      <c r="AX96" s="3">
        <f t="shared" si="58"/>
        <v>0</v>
      </c>
      <c r="AY96" s="3">
        <f t="shared" si="58"/>
        <v>0</v>
      </c>
      <c r="AZ96" s="3">
        <f t="shared" si="58"/>
        <v>0</v>
      </c>
      <c r="BA96" s="3">
        <f t="shared" si="58"/>
        <v>0</v>
      </c>
    </row>
    <row r="97" spans="3:53" ht="12.75">
      <c r="C97" t="str">
        <f t="shared" si="48"/>
        <v>HR/Finance/Bookkeeping</v>
      </c>
      <c r="D97" t="str">
        <f t="shared" si="51"/>
        <v>Corp</v>
      </c>
      <c r="E97" t="str">
        <f t="shared" si="51"/>
        <v>FTE</v>
      </c>
      <c r="F97" s="3">
        <f aca="true" t="shared" si="59" ref="F97:BA97">IF($E97=EmpHourly,F49*VLOOKUP($C97,EmpCostTable,7,0),IF(F$85=1,F49*VLOOKUP($C97,EmpCostTable,4,0),F49*VLOOKUP($C97,EmpCostTable,5,0)))</f>
        <v>0</v>
      </c>
      <c r="G97" s="3">
        <f t="shared" si="59"/>
        <v>0</v>
      </c>
      <c r="H97" s="3">
        <f t="shared" si="59"/>
        <v>0</v>
      </c>
      <c r="I97" s="3">
        <f t="shared" si="59"/>
        <v>0</v>
      </c>
      <c r="J97" s="3">
        <f t="shared" si="59"/>
        <v>0</v>
      </c>
      <c r="K97" s="3">
        <f t="shared" si="59"/>
        <v>0</v>
      </c>
      <c r="L97" s="3">
        <f t="shared" si="59"/>
        <v>0</v>
      </c>
      <c r="M97" s="3">
        <f t="shared" si="59"/>
        <v>0</v>
      </c>
      <c r="N97" s="3">
        <f t="shared" si="59"/>
        <v>0</v>
      </c>
      <c r="O97" s="3">
        <f t="shared" si="59"/>
        <v>0</v>
      </c>
      <c r="P97" s="3">
        <f t="shared" si="59"/>
        <v>0</v>
      </c>
      <c r="Q97" s="3">
        <f t="shared" si="59"/>
        <v>0</v>
      </c>
      <c r="R97" s="3">
        <f t="shared" si="59"/>
        <v>0</v>
      </c>
      <c r="S97" s="3">
        <f t="shared" si="59"/>
        <v>0</v>
      </c>
      <c r="T97" s="3">
        <f t="shared" si="59"/>
        <v>0</v>
      </c>
      <c r="U97" s="3">
        <f t="shared" si="59"/>
        <v>0</v>
      </c>
      <c r="V97" s="3">
        <f t="shared" si="59"/>
        <v>0</v>
      </c>
      <c r="W97" s="3">
        <f t="shared" si="59"/>
        <v>0</v>
      </c>
      <c r="X97" s="3">
        <f t="shared" si="59"/>
        <v>0</v>
      </c>
      <c r="Y97" s="3">
        <f t="shared" si="59"/>
        <v>0</v>
      </c>
      <c r="Z97" s="3">
        <f t="shared" si="59"/>
        <v>0</v>
      </c>
      <c r="AA97" s="3">
        <f t="shared" si="59"/>
        <v>0</v>
      </c>
      <c r="AB97" s="3">
        <f t="shared" si="59"/>
        <v>0</v>
      </c>
      <c r="AC97" s="3">
        <f t="shared" si="59"/>
        <v>0</v>
      </c>
      <c r="AD97" s="3">
        <f t="shared" si="59"/>
        <v>0</v>
      </c>
      <c r="AE97" s="3">
        <f t="shared" si="59"/>
        <v>0</v>
      </c>
      <c r="AF97" s="3">
        <f t="shared" si="59"/>
        <v>0</v>
      </c>
      <c r="AG97" s="3">
        <f t="shared" si="59"/>
        <v>0</v>
      </c>
      <c r="AH97" s="3">
        <f t="shared" si="59"/>
        <v>0</v>
      </c>
      <c r="AI97" s="3">
        <f t="shared" si="59"/>
        <v>0</v>
      </c>
      <c r="AJ97" s="3">
        <f t="shared" si="59"/>
        <v>0</v>
      </c>
      <c r="AK97" s="3">
        <f t="shared" si="59"/>
        <v>0</v>
      </c>
      <c r="AL97" s="3">
        <f t="shared" si="59"/>
        <v>0</v>
      </c>
      <c r="AM97" s="3">
        <f t="shared" si="59"/>
        <v>0</v>
      </c>
      <c r="AN97" s="3">
        <f t="shared" si="59"/>
        <v>0</v>
      </c>
      <c r="AO97" s="3">
        <f t="shared" si="59"/>
        <v>0</v>
      </c>
      <c r="AP97" s="3">
        <f t="shared" si="59"/>
        <v>0</v>
      </c>
      <c r="AQ97" s="3">
        <f t="shared" si="59"/>
        <v>0</v>
      </c>
      <c r="AR97" s="3">
        <f t="shared" si="59"/>
        <v>0</v>
      </c>
      <c r="AS97" s="3">
        <f t="shared" si="59"/>
        <v>0</v>
      </c>
      <c r="AT97" s="3">
        <f t="shared" si="59"/>
        <v>0</v>
      </c>
      <c r="AU97" s="3">
        <f t="shared" si="59"/>
        <v>0</v>
      </c>
      <c r="AV97" s="3">
        <f t="shared" si="59"/>
        <v>0</v>
      </c>
      <c r="AW97" s="3">
        <f t="shared" si="59"/>
        <v>0</v>
      </c>
      <c r="AX97" s="3">
        <f t="shared" si="59"/>
        <v>0</v>
      </c>
      <c r="AY97" s="3">
        <f t="shared" si="59"/>
        <v>0</v>
      </c>
      <c r="AZ97" s="3">
        <f t="shared" si="59"/>
        <v>0</v>
      </c>
      <c r="BA97" s="3">
        <f t="shared" si="59"/>
        <v>0</v>
      </c>
    </row>
    <row r="98" spans="3:53" ht="12.75">
      <c r="C98" t="str">
        <f t="shared" si="48"/>
        <v>Office Manager</v>
      </c>
      <c r="D98" t="str">
        <f t="shared" si="51"/>
        <v>Corp</v>
      </c>
      <c r="E98" t="str">
        <f t="shared" si="51"/>
        <v>Hourly</v>
      </c>
      <c r="F98" s="3">
        <f aca="true" t="shared" si="60" ref="F98:BA98">IF($E98=EmpHourly,F50*VLOOKUP($C98,EmpCostTable,7,0),IF(F$85=1,F50*VLOOKUP($C98,EmpCostTable,4,0),F50*VLOOKUP($C98,EmpCostTable,5,0)))</f>
        <v>0</v>
      </c>
      <c r="G98" s="3">
        <f t="shared" si="60"/>
        <v>0</v>
      </c>
      <c r="H98" s="3">
        <f t="shared" si="60"/>
        <v>0</v>
      </c>
      <c r="I98" s="3">
        <f t="shared" si="60"/>
        <v>0</v>
      </c>
      <c r="J98" s="3">
        <f t="shared" si="60"/>
        <v>0</v>
      </c>
      <c r="K98" s="3">
        <f t="shared" si="60"/>
        <v>0</v>
      </c>
      <c r="L98" s="3">
        <f t="shared" si="60"/>
        <v>0</v>
      </c>
      <c r="M98" s="3">
        <f t="shared" si="60"/>
        <v>0</v>
      </c>
      <c r="N98" s="3">
        <f t="shared" si="60"/>
        <v>0</v>
      </c>
      <c r="O98" s="3">
        <f t="shared" si="60"/>
        <v>0</v>
      </c>
      <c r="P98" s="3">
        <f t="shared" si="60"/>
        <v>0</v>
      </c>
      <c r="Q98" s="3">
        <f t="shared" si="60"/>
        <v>0</v>
      </c>
      <c r="R98" s="3">
        <f t="shared" si="60"/>
        <v>0</v>
      </c>
      <c r="S98" s="3">
        <f t="shared" si="60"/>
        <v>0</v>
      </c>
      <c r="T98" s="3">
        <f t="shared" si="60"/>
        <v>0</v>
      </c>
      <c r="U98" s="3">
        <f t="shared" si="60"/>
        <v>0</v>
      </c>
      <c r="V98" s="3">
        <f t="shared" si="60"/>
        <v>0</v>
      </c>
      <c r="W98" s="3">
        <f t="shared" si="60"/>
        <v>0</v>
      </c>
      <c r="X98" s="3">
        <f t="shared" si="60"/>
        <v>0</v>
      </c>
      <c r="Y98" s="3">
        <f t="shared" si="60"/>
        <v>0</v>
      </c>
      <c r="Z98" s="3">
        <f t="shared" si="60"/>
        <v>0</v>
      </c>
      <c r="AA98" s="3">
        <f t="shared" si="60"/>
        <v>0</v>
      </c>
      <c r="AB98" s="3">
        <f t="shared" si="60"/>
        <v>0</v>
      </c>
      <c r="AC98" s="3">
        <f t="shared" si="60"/>
        <v>0</v>
      </c>
      <c r="AD98" s="3">
        <f t="shared" si="60"/>
        <v>0</v>
      </c>
      <c r="AE98" s="3">
        <f t="shared" si="60"/>
        <v>0</v>
      </c>
      <c r="AF98" s="3">
        <f t="shared" si="60"/>
        <v>0</v>
      </c>
      <c r="AG98" s="3">
        <f t="shared" si="60"/>
        <v>0</v>
      </c>
      <c r="AH98" s="3">
        <f t="shared" si="60"/>
        <v>0</v>
      </c>
      <c r="AI98" s="3">
        <f t="shared" si="60"/>
        <v>0</v>
      </c>
      <c r="AJ98" s="3">
        <f t="shared" si="60"/>
        <v>0</v>
      </c>
      <c r="AK98" s="3">
        <f t="shared" si="60"/>
        <v>0</v>
      </c>
      <c r="AL98" s="3">
        <f t="shared" si="60"/>
        <v>0</v>
      </c>
      <c r="AM98" s="3">
        <f t="shared" si="60"/>
        <v>0</v>
      </c>
      <c r="AN98" s="3">
        <f t="shared" si="60"/>
        <v>0</v>
      </c>
      <c r="AO98" s="3">
        <f t="shared" si="60"/>
        <v>0</v>
      </c>
      <c r="AP98" s="3">
        <f t="shared" si="60"/>
        <v>0</v>
      </c>
      <c r="AQ98" s="3">
        <f t="shared" si="60"/>
        <v>0</v>
      </c>
      <c r="AR98" s="3">
        <f t="shared" si="60"/>
        <v>0</v>
      </c>
      <c r="AS98" s="3">
        <f t="shared" si="60"/>
        <v>0</v>
      </c>
      <c r="AT98" s="3">
        <f t="shared" si="60"/>
        <v>0</v>
      </c>
      <c r="AU98" s="3">
        <f t="shared" si="60"/>
        <v>0</v>
      </c>
      <c r="AV98" s="3">
        <f t="shared" si="60"/>
        <v>0</v>
      </c>
      <c r="AW98" s="3">
        <f t="shared" si="60"/>
        <v>0</v>
      </c>
      <c r="AX98" s="3">
        <f t="shared" si="60"/>
        <v>0</v>
      </c>
      <c r="AY98" s="3">
        <f t="shared" si="60"/>
        <v>0</v>
      </c>
      <c r="AZ98" s="3">
        <f t="shared" si="60"/>
        <v>0</v>
      </c>
      <c r="BA98" s="3">
        <f t="shared" si="60"/>
        <v>0</v>
      </c>
    </row>
    <row r="99" spans="3:53" ht="12.75">
      <c r="C99" t="str">
        <f t="shared" si="48"/>
        <v>Office Manager</v>
      </c>
      <c r="D99" t="str">
        <f t="shared" si="51"/>
        <v>Corp</v>
      </c>
      <c r="E99" t="str">
        <f t="shared" si="51"/>
        <v>FTE</v>
      </c>
      <c r="F99" s="3">
        <f aca="true" t="shared" si="61" ref="F99:BA99">IF($E99=EmpHourly,F51*VLOOKUP($C99,EmpCostTable,7,0),IF(F$85=1,F51*VLOOKUP($C99,EmpCostTable,4,0),F51*VLOOKUP($C99,EmpCostTable,5,0)))</f>
        <v>0</v>
      </c>
      <c r="G99" s="3">
        <f t="shared" si="61"/>
        <v>0</v>
      </c>
      <c r="H99" s="3">
        <f t="shared" si="61"/>
        <v>0</v>
      </c>
      <c r="I99" s="3">
        <f t="shared" si="61"/>
        <v>0</v>
      </c>
      <c r="J99" s="3">
        <f t="shared" si="61"/>
        <v>0</v>
      </c>
      <c r="K99" s="3">
        <f t="shared" si="61"/>
        <v>0</v>
      </c>
      <c r="L99" s="3">
        <f t="shared" si="61"/>
        <v>0</v>
      </c>
      <c r="M99" s="3">
        <f t="shared" si="61"/>
        <v>0</v>
      </c>
      <c r="N99" s="3">
        <f t="shared" si="61"/>
        <v>0</v>
      </c>
      <c r="O99" s="3">
        <f t="shared" si="61"/>
        <v>0</v>
      </c>
      <c r="P99" s="3">
        <f t="shared" si="61"/>
        <v>0</v>
      </c>
      <c r="Q99" s="3">
        <f t="shared" si="61"/>
        <v>0</v>
      </c>
      <c r="R99" s="3">
        <f t="shared" si="61"/>
        <v>0</v>
      </c>
      <c r="S99" s="3">
        <f t="shared" si="61"/>
        <v>0</v>
      </c>
      <c r="T99" s="3">
        <f t="shared" si="61"/>
        <v>0</v>
      </c>
      <c r="U99" s="3">
        <f t="shared" si="61"/>
        <v>0</v>
      </c>
      <c r="V99" s="3">
        <f t="shared" si="61"/>
        <v>0</v>
      </c>
      <c r="W99" s="3">
        <f t="shared" si="61"/>
        <v>0</v>
      </c>
      <c r="X99" s="3">
        <f t="shared" si="61"/>
        <v>0</v>
      </c>
      <c r="Y99" s="3">
        <f t="shared" si="61"/>
        <v>0</v>
      </c>
      <c r="Z99" s="3">
        <f t="shared" si="61"/>
        <v>0</v>
      </c>
      <c r="AA99" s="3">
        <f t="shared" si="61"/>
        <v>0</v>
      </c>
      <c r="AB99" s="3">
        <f t="shared" si="61"/>
        <v>0</v>
      </c>
      <c r="AC99" s="3">
        <f t="shared" si="61"/>
        <v>0</v>
      </c>
      <c r="AD99" s="3">
        <f t="shared" si="61"/>
        <v>0</v>
      </c>
      <c r="AE99" s="3">
        <f t="shared" si="61"/>
        <v>0</v>
      </c>
      <c r="AF99" s="3">
        <f t="shared" si="61"/>
        <v>0</v>
      </c>
      <c r="AG99" s="3">
        <f t="shared" si="61"/>
        <v>0</v>
      </c>
      <c r="AH99" s="3">
        <f t="shared" si="61"/>
        <v>0</v>
      </c>
      <c r="AI99" s="3">
        <f t="shared" si="61"/>
        <v>0</v>
      </c>
      <c r="AJ99" s="3">
        <f t="shared" si="61"/>
        <v>0</v>
      </c>
      <c r="AK99" s="3">
        <f t="shared" si="61"/>
        <v>0</v>
      </c>
      <c r="AL99" s="3">
        <f t="shared" si="61"/>
        <v>0</v>
      </c>
      <c r="AM99" s="3">
        <f t="shared" si="61"/>
        <v>0</v>
      </c>
      <c r="AN99" s="3">
        <f t="shared" si="61"/>
        <v>0</v>
      </c>
      <c r="AO99" s="3">
        <f t="shared" si="61"/>
        <v>0</v>
      </c>
      <c r="AP99" s="3">
        <f t="shared" si="61"/>
        <v>0</v>
      </c>
      <c r="AQ99" s="3">
        <f t="shared" si="61"/>
        <v>0</v>
      </c>
      <c r="AR99" s="3">
        <f t="shared" si="61"/>
        <v>0</v>
      </c>
      <c r="AS99" s="3">
        <f t="shared" si="61"/>
        <v>0</v>
      </c>
      <c r="AT99" s="3">
        <f t="shared" si="61"/>
        <v>0</v>
      </c>
      <c r="AU99" s="3">
        <f t="shared" si="61"/>
        <v>0</v>
      </c>
      <c r="AV99" s="3">
        <f t="shared" si="61"/>
        <v>0</v>
      </c>
      <c r="AW99" s="3">
        <f t="shared" si="61"/>
        <v>0</v>
      </c>
      <c r="AX99" s="3">
        <f t="shared" si="61"/>
        <v>0</v>
      </c>
      <c r="AY99" s="3">
        <f t="shared" si="61"/>
        <v>0</v>
      </c>
      <c r="AZ99" s="3">
        <f t="shared" si="61"/>
        <v>0</v>
      </c>
      <c r="BA99" s="3">
        <f t="shared" si="61"/>
        <v>0</v>
      </c>
    </row>
    <row r="100" spans="3:53" ht="12.75">
      <c r="C100" t="str">
        <f t="shared" si="48"/>
        <v>CTO</v>
      </c>
      <c r="D100" t="str">
        <f t="shared" si="51"/>
        <v>Technology</v>
      </c>
      <c r="E100" t="str">
        <f t="shared" si="51"/>
        <v>Hourly</v>
      </c>
      <c r="F100" s="3">
        <f aca="true" t="shared" si="62" ref="F100:BA100">IF($E100=EmpHourly,F52*VLOOKUP($C100,EmpCostTable,7,0),IF(F$85=1,F52*VLOOKUP($C100,EmpCostTable,4,0),F52*VLOOKUP($C100,EmpCostTable,5,0)))</f>
        <v>0</v>
      </c>
      <c r="G100" s="3">
        <f t="shared" si="62"/>
        <v>0</v>
      </c>
      <c r="H100" s="3">
        <f t="shared" si="62"/>
        <v>0</v>
      </c>
      <c r="I100" s="3">
        <f t="shared" si="62"/>
        <v>0</v>
      </c>
      <c r="J100" s="3">
        <f t="shared" si="62"/>
        <v>0</v>
      </c>
      <c r="K100" s="3">
        <f t="shared" si="62"/>
        <v>0</v>
      </c>
      <c r="L100" s="3">
        <f t="shared" si="62"/>
        <v>0</v>
      </c>
      <c r="M100" s="3">
        <f t="shared" si="62"/>
        <v>0</v>
      </c>
      <c r="N100" s="3">
        <f t="shared" si="62"/>
        <v>0</v>
      </c>
      <c r="O100" s="3">
        <f t="shared" si="62"/>
        <v>0</v>
      </c>
      <c r="P100" s="3">
        <f t="shared" si="62"/>
        <v>0</v>
      </c>
      <c r="Q100" s="3">
        <f t="shared" si="62"/>
        <v>0</v>
      </c>
      <c r="R100" s="3">
        <f t="shared" si="62"/>
        <v>0</v>
      </c>
      <c r="S100" s="3">
        <f t="shared" si="62"/>
        <v>0</v>
      </c>
      <c r="T100" s="3">
        <f t="shared" si="62"/>
        <v>0</v>
      </c>
      <c r="U100" s="3">
        <f t="shared" si="62"/>
        <v>0</v>
      </c>
      <c r="V100" s="3">
        <f t="shared" si="62"/>
        <v>0</v>
      </c>
      <c r="W100" s="3">
        <f t="shared" si="62"/>
        <v>0</v>
      </c>
      <c r="X100" s="3">
        <f t="shared" si="62"/>
        <v>0</v>
      </c>
      <c r="Y100" s="3">
        <f t="shared" si="62"/>
        <v>0</v>
      </c>
      <c r="Z100" s="3">
        <f t="shared" si="62"/>
        <v>0</v>
      </c>
      <c r="AA100" s="3">
        <f t="shared" si="62"/>
        <v>0</v>
      </c>
      <c r="AB100" s="3">
        <f t="shared" si="62"/>
        <v>0</v>
      </c>
      <c r="AC100" s="3">
        <f t="shared" si="62"/>
        <v>0</v>
      </c>
      <c r="AD100" s="3">
        <f t="shared" si="62"/>
        <v>0</v>
      </c>
      <c r="AE100" s="3">
        <f t="shared" si="62"/>
        <v>0</v>
      </c>
      <c r="AF100" s="3">
        <f t="shared" si="62"/>
        <v>0</v>
      </c>
      <c r="AG100" s="3">
        <f t="shared" si="62"/>
        <v>0</v>
      </c>
      <c r="AH100" s="3">
        <f t="shared" si="62"/>
        <v>0</v>
      </c>
      <c r="AI100" s="3">
        <f t="shared" si="62"/>
        <v>0</v>
      </c>
      <c r="AJ100" s="3">
        <f t="shared" si="62"/>
        <v>0</v>
      </c>
      <c r="AK100" s="3">
        <f t="shared" si="62"/>
        <v>0</v>
      </c>
      <c r="AL100" s="3">
        <f t="shared" si="62"/>
        <v>0</v>
      </c>
      <c r="AM100" s="3">
        <f t="shared" si="62"/>
        <v>0</v>
      </c>
      <c r="AN100" s="3">
        <f t="shared" si="62"/>
        <v>0</v>
      </c>
      <c r="AO100" s="3">
        <f t="shared" si="62"/>
        <v>0</v>
      </c>
      <c r="AP100" s="3">
        <f t="shared" si="62"/>
        <v>0</v>
      </c>
      <c r="AQ100" s="3">
        <f t="shared" si="62"/>
        <v>0</v>
      </c>
      <c r="AR100" s="3">
        <f t="shared" si="62"/>
        <v>0</v>
      </c>
      <c r="AS100" s="3">
        <f t="shared" si="62"/>
        <v>0</v>
      </c>
      <c r="AT100" s="3">
        <f t="shared" si="62"/>
        <v>0</v>
      </c>
      <c r="AU100" s="3">
        <f t="shared" si="62"/>
        <v>0</v>
      </c>
      <c r="AV100" s="3">
        <f t="shared" si="62"/>
        <v>0</v>
      </c>
      <c r="AW100" s="3">
        <f t="shared" si="62"/>
        <v>0</v>
      </c>
      <c r="AX100" s="3">
        <f t="shared" si="62"/>
        <v>0</v>
      </c>
      <c r="AY100" s="3">
        <f t="shared" si="62"/>
        <v>0</v>
      </c>
      <c r="AZ100" s="3">
        <f t="shared" si="62"/>
        <v>0</v>
      </c>
      <c r="BA100" s="3">
        <f t="shared" si="62"/>
        <v>0</v>
      </c>
    </row>
    <row r="101" spans="3:53" ht="12.75">
      <c r="C101" t="str">
        <f t="shared" si="48"/>
        <v>CTO</v>
      </c>
      <c r="D101" t="str">
        <f t="shared" si="51"/>
        <v>Technology</v>
      </c>
      <c r="E101" t="str">
        <f t="shared" si="51"/>
        <v>FTE</v>
      </c>
      <c r="F101" s="3">
        <f aca="true" t="shared" si="63" ref="F101:BA101">IF($E101=EmpHourly,F53*VLOOKUP($C101,EmpCostTable,7,0),IF(F$85=1,F53*VLOOKUP($C101,EmpCostTable,4,0),F53*VLOOKUP($C101,EmpCostTable,5,0)))</f>
        <v>0</v>
      </c>
      <c r="G101" s="3">
        <f t="shared" si="63"/>
        <v>0</v>
      </c>
      <c r="H101" s="3">
        <f t="shared" si="63"/>
        <v>0</v>
      </c>
      <c r="I101" s="3">
        <f t="shared" si="63"/>
        <v>0</v>
      </c>
      <c r="J101" s="3">
        <f t="shared" si="63"/>
        <v>0</v>
      </c>
      <c r="K101" s="3">
        <f t="shared" si="63"/>
        <v>0</v>
      </c>
      <c r="L101" s="3">
        <f t="shared" si="63"/>
        <v>0</v>
      </c>
      <c r="M101" s="3">
        <f t="shared" si="63"/>
        <v>0</v>
      </c>
      <c r="N101" s="3">
        <f t="shared" si="63"/>
        <v>0</v>
      </c>
      <c r="O101" s="3">
        <f t="shared" si="63"/>
        <v>0</v>
      </c>
      <c r="P101" s="3">
        <f t="shared" si="63"/>
        <v>0</v>
      </c>
      <c r="Q101" s="3">
        <f t="shared" si="63"/>
        <v>0</v>
      </c>
      <c r="R101" s="3">
        <f t="shared" si="63"/>
        <v>0</v>
      </c>
      <c r="S101" s="3">
        <f t="shared" si="63"/>
        <v>0</v>
      </c>
      <c r="T101" s="3">
        <f t="shared" si="63"/>
        <v>0</v>
      </c>
      <c r="U101" s="3">
        <f t="shared" si="63"/>
        <v>0</v>
      </c>
      <c r="V101" s="3">
        <f t="shared" si="63"/>
        <v>0</v>
      </c>
      <c r="W101" s="3">
        <f t="shared" si="63"/>
        <v>0</v>
      </c>
      <c r="X101" s="3">
        <f t="shared" si="63"/>
        <v>0</v>
      </c>
      <c r="Y101" s="3">
        <f t="shared" si="63"/>
        <v>0</v>
      </c>
      <c r="Z101" s="3">
        <f t="shared" si="63"/>
        <v>0</v>
      </c>
      <c r="AA101" s="3">
        <f t="shared" si="63"/>
        <v>0</v>
      </c>
      <c r="AB101" s="3">
        <f t="shared" si="63"/>
        <v>0</v>
      </c>
      <c r="AC101" s="3">
        <f t="shared" si="63"/>
        <v>0</v>
      </c>
      <c r="AD101" s="3">
        <f t="shared" si="63"/>
        <v>0</v>
      </c>
      <c r="AE101" s="3">
        <f t="shared" si="63"/>
        <v>0</v>
      </c>
      <c r="AF101" s="3">
        <f t="shared" si="63"/>
        <v>0</v>
      </c>
      <c r="AG101" s="3">
        <f t="shared" si="63"/>
        <v>0</v>
      </c>
      <c r="AH101" s="3">
        <f t="shared" si="63"/>
        <v>0</v>
      </c>
      <c r="AI101" s="3">
        <f t="shared" si="63"/>
        <v>0</v>
      </c>
      <c r="AJ101" s="3">
        <f t="shared" si="63"/>
        <v>0</v>
      </c>
      <c r="AK101" s="3">
        <f t="shared" si="63"/>
        <v>0</v>
      </c>
      <c r="AL101" s="3">
        <f t="shared" si="63"/>
        <v>0</v>
      </c>
      <c r="AM101" s="3">
        <f t="shared" si="63"/>
        <v>0</v>
      </c>
      <c r="AN101" s="3">
        <f t="shared" si="63"/>
        <v>0</v>
      </c>
      <c r="AO101" s="3">
        <f t="shared" si="63"/>
        <v>0</v>
      </c>
      <c r="AP101" s="3">
        <f t="shared" si="63"/>
        <v>0</v>
      </c>
      <c r="AQ101" s="3">
        <f t="shared" si="63"/>
        <v>0</v>
      </c>
      <c r="AR101" s="3">
        <f t="shared" si="63"/>
        <v>0</v>
      </c>
      <c r="AS101" s="3">
        <f t="shared" si="63"/>
        <v>0</v>
      </c>
      <c r="AT101" s="3">
        <f t="shared" si="63"/>
        <v>0</v>
      </c>
      <c r="AU101" s="3">
        <f t="shared" si="63"/>
        <v>0</v>
      </c>
      <c r="AV101" s="3">
        <f t="shared" si="63"/>
        <v>0</v>
      </c>
      <c r="AW101" s="3">
        <f t="shared" si="63"/>
        <v>0</v>
      </c>
      <c r="AX101" s="3">
        <f t="shared" si="63"/>
        <v>0</v>
      </c>
      <c r="AY101" s="3">
        <f t="shared" si="63"/>
        <v>0</v>
      </c>
      <c r="AZ101" s="3">
        <f t="shared" si="63"/>
        <v>0</v>
      </c>
      <c r="BA101" s="3">
        <f t="shared" si="63"/>
        <v>0</v>
      </c>
    </row>
    <row r="102" spans="3:53" ht="12.75">
      <c r="C102" t="str">
        <f t="shared" si="48"/>
        <v>VP of Engineering</v>
      </c>
      <c r="D102" t="str">
        <f t="shared" si="51"/>
        <v>Technology</v>
      </c>
      <c r="E102" t="str">
        <f t="shared" si="51"/>
        <v>Hourly</v>
      </c>
      <c r="F102" s="3">
        <f aca="true" t="shared" si="64" ref="F102:BA102">IF($E102=EmpHourly,F54*VLOOKUP($C102,EmpCostTable,7,0),IF(F$85=1,F54*VLOOKUP($C102,EmpCostTable,4,0),F54*VLOOKUP($C102,EmpCostTable,5,0)))</f>
        <v>0</v>
      </c>
      <c r="G102" s="3">
        <f t="shared" si="64"/>
        <v>0</v>
      </c>
      <c r="H102" s="3">
        <f t="shared" si="64"/>
        <v>0</v>
      </c>
      <c r="I102" s="3">
        <f t="shared" si="64"/>
        <v>0</v>
      </c>
      <c r="J102" s="3">
        <f t="shared" si="64"/>
        <v>0</v>
      </c>
      <c r="K102" s="3">
        <f t="shared" si="64"/>
        <v>0</v>
      </c>
      <c r="L102" s="3">
        <f t="shared" si="64"/>
        <v>0</v>
      </c>
      <c r="M102" s="3">
        <f t="shared" si="64"/>
        <v>0</v>
      </c>
      <c r="N102" s="3">
        <f t="shared" si="64"/>
        <v>0</v>
      </c>
      <c r="O102" s="3">
        <f t="shared" si="64"/>
        <v>0</v>
      </c>
      <c r="P102" s="3">
        <f t="shared" si="64"/>
        <v>0</v>
      </c>
      <c r="Q102" s="3">
        <f t="shared" si="64"/>
        <v>0</v>
      </c>
      <c r="R102" s="3">
        <f t="shared" si="64"/>
        <v>0</v>
      </c>
      <c r="S102" s="3">
        <f t="shared" si="64"/>
        <v>0</v>
      </c>
      <c r="T102" s="3">
        <f t="shared" si="64"/>
        <v>0</v>
      </c>
      <c r="U102" s="3">
        <f t="shared" si="64"/>
        <v>0</v>
      </c>
      <c r="V102" s="3">
        <f t="shared" si="64"/>
        <v>0</v>
      </c>
      <c r="W102" s="3">
        <f t="shared" si="64"/>
        <v>0</v>
      </c>
      <c r="X102" s="3">
        <f t="shared" si="64"/>
        <v>0</v>
      </c>
      <c r="Y102" s="3">
        <f t="shared" si="64"/>
        <v>0</v>
      </c>
      <c r="Z102" s="3">
        <f t="shared" si="64"/>
        <v>0</v>
      </c>
      <c r="AA102" s="3">
        <f t="shared" si="64"/>
        <v>0</v>
      </c>
      <c r="AB102" s="3">
        <f t="shared" si="64"/>
        <v>0</v>
      </c>
      <c r="AC102" s="3">
        <f t="shared" si="64"/>
        <v>0</v>
      </c>
      <c r="AD102" s="3">
        <f t="shared" si="64"/>
        <v>0</v>
      </c>
      <c r="AE102" s="3">
        <f t="shared" si="64"/>
        <v>0</v>
      </c>
      <c r="AF102" s="3">
        <f t="shared" si="64"/>
        <v>0</v>
      </c>
      <c r="AG102" s="3">
        <f t="shared" si="64"/>
        <v>0</v>
      </c>
      <c r="AH102" s="3">
        <f t="shared" si="64"/>
        <v>0</v>
      </c>
      <c r="AI102" s="3">
        <f t="shared" si="64"/>
        <v>0</v>
      </c>
      <c r="AJ102" s="3">
        <f t="shared" si="64"/>
        <v>0</v>
      </c>
      <c r="AK102" s="3">
        <f t="shared" si="64"/>
        <v>0</v>
      </c>
      <c r="AL102" s="3">
        <f t="shared" si="64"/>
        <v>0</v>
      </c>
      <c r="AM102" s="3">
        <f t="shared" si="64"/>
        <v>0</v>
      </c>
      <c r="AN102" s="3">
        <f t="shared" si="64"/>
        <v>0</v>
      </c>
      <c r="AO102" s="3">
        <f t="shared" si="64"/>
        <v>0</v>
      </c>
      <c r="AP102" s="3">
        <f t="shared" si="64"/>
        <v>0</v>
      </c>
      <c r="AQ102" s="3">
        <f t="shared" si="64"/>
        <v>0</v>
      </c>
      <c r="AR102" s="3">
        <f t="shared" si="64"/>
        <v>0</v>
      </c>
      <c r="AS102" s="3">
        <f t="shared" si="64"/>
        <v>0</v>
      </c>
      <c r="AT102" s="3">
        <f t="shared" si="64"/>
        <v>0</v>
      </c>
      <c r="AU102" s="3">
        <f t="shared" si="64"/>
        <v>0</v>
      </c>
      <c r="AV102" s="3">
        <f t="shared" si="64"/>
        <v>0</v>
      </c>
      <c r="AW102" s="3">
        <f t="shared" si="64"/>
        <v>0</v>
      </c>
      <c r="AX102" s="3">
        <f t="shared" si="64"/>
        <v>0</v>
      </c>
      <c r="AY102" s="3">
        <f t="shared" si="64"/>
        <v>0</v>
      </c>
      <c r="AZ102" s="3">
        <f t="shared" si="64"/>
        <v>0</v>
      </c>
      <c r="BA102" s="3">
        <f t="shared" si="64"/>
        <v>0</v>
      </c>
    </row>
    <row r="103" spans="3:53" ht="12.75">
      <c r="C103" t="str">
        <f t="shared" si="48"/>
        <v>VP of Engineering</v>
      </c>
      <c r="D103" t="str">
        <f t="shared" si="51"/>
        <v>Technology</v>
      </c>
      <c r="E103" t="str">
        <f t="shared" si="51"/>
        <v>FTE</v>
      </c>
      <c r="F103" s="3">
        <f aca="true" t="shared" si="65" ref="F103:BA103">IF($E103=EmpHourly,F55*VLOOKUP($C103,EmpCostTable,7,0),IF(F$85=1,F55*VLOOKUP($C103,EmpCostTable,4,0),F55*VLOOKUP($C103,EmpCostTable,5,0)))</f>
        <v>0</v>
      </c>
      <c r="G103" s="3">
        <f t="shared" si="65"/>
        <v>0</v>
      </c>
      <c r="H103" s="3">
        <f t="shared" si="65"/>
        <v>0</v>
      </c>
      <c r="I103" s="3">
        <f t="shared" si="65"/>
        <v>0</v>
      </c>
      <c r="J103" s="3">
        <f t="shared" si="65"/>
        <v>0</v>
      </c>
      <c r="K103" s="3">
        <f t="shared" si="65"/>
        <v>0</v>
      </c>
      <c r="L103" s="3">
        <f t="shared" si="65"/>
        <v>0</v>
      </c>
      <c r="M103" s="3">
        <f t="shared" si="65"/>
        <v>0</v>
      </c>
      <c r="N103" s="3">
        <f t="shared" si="65"/>
        <v>0</v>
      </c>
      <c r="O103" s="3">
        <f t="shared" si="65"/>
        <v>0</v>
      </c>
      <c r="P103" s="3">
        <f t="shared" si="65"/>
        <v>0</v>
      </c>
      <c r="Q103" s="3">
        <f t="shared" si="65"/>
        <v>0</v>
      </c>
      <c r="R103" s="3">
        <f t="shared" si="65"/>
        <v>0</v>
      </c>
      <c r="S103" s="3">
        <f t="shared" si="65"/>
        <v>0</v>
      </c>
      <c r="T103" s="3">
        <f t="shared" si="65"/>
        <v>0</v>
      </c>
      <c r="U103" s="3">
        <f t="shared" si="65"/>
        <v>0</v>
      </c>
      <c r="V103" s="3">
        <f t="shared" si="65"/>
        <v>0</v>
      </c>
      <c r="W103" s="3">
        <f t="shared" si="65"/>
        <v>0</v>
      </c>
      <c r="X103" s="3">
        <f t="shared" si="65"/>
        <v>0</v>
      </c>
      <c r="Y103" s="3">
        <f t="shared" si="65"/>
        <v>0</v>
      </c>
      <c r="Z103" s="3">
        <f t="shared" si="65"/>
        <v>0</v>
      </c>
      <c r="AA103" s="3">
        <f t="shared" si="65"/>
        <v>0</v>
      </c>
      <c r="AB103" s="3">
        <f t="shared" si="65"/>
        <v>0</v>
      </c>
      <c r="AC103" s="3">
        <f t="shared" si="65"/>
        <v>0</v>
      </c>
      <c r="AD103" s="3">
        <f t="shared" si="65"/>
        <v>0</v>
      </c>
      <c r="AE103" s="3">
        <f t="shared" si="65"/>
        <v>0</v>
      </c>
      <c r="AF103" s="3">
        <f t="shared" si="65"/>
        <v>0</v>
      </c>
      <c r="AG103" s="3">
        <f t="shared" si="65"/>
        <v>0</v>
      </c>
      <c r="AH103" s="3">
        <f t="shared" si="65"/>
        <v>0</v>
      </c>
      <c r="AI103" s="3">
        <f t="shared" si="65"/>
        <v>0</v>
      </c>
      <c r="AJ103" s="3">
        <f t="shared" si="65"/>
        <v>0</v>
      </c>
      <c r="AK103" s="3">
        <f t="shared" si="65"/>
        <v>0</v>
      </c>
      <c r="AL103" s="3">
        <f t="shared" si="65"/>
        <v>0</v>
      </c>
      <c r="AM103" s="3">
        <f t="shared" si="65"/>
        <v>0</v>
      </c>
      <c r="AN103" s="3">
        <f t="shared" si="65"/>
        <v>0</v>
      </c>
      <c r="AO103" s="3">
        <f t="shared" si="65"/>
        <v>0</v>
      </c>
      <c r="AP103" s="3">
        <f t="shared" si="65"/>
        <v>0</v>
      </c>
      <c r="AQ103" s="3">
        <f t="shared" si="65"/>
        <v>0</v>
      </c>
      <c r="AR103" s="3">
        <f t="shared" si="65"/>
        <v>0</v>
      </c>
      <c r="AS103" s="3">
        <f t="shared" si="65"/>
        <v>0</v>
      </c>
      <c r="AT103" s="3">
        <f t="shared" si="65"/>
        <v>0</v>
      </c>
      <c r="AU103" s="3">
        <f t="shared" si="65"/>
        <v>0</v>
      </c>
      <c r="AV103" s="3">
        <f t="shared" si="65"/>
        <v>0</v>
      </c>
      <c r="AW103" s="3">
        <f t="shared" si="65"/>
        <v>0</v>
      </c>
      <c r="AX103" s="3">
        <f t="shared" si="65"/>
        <v>0</v>
      </c>
      <c r="AY103" s="3">
        <f t="shared" si="65"/>
        <v>0</v>
      </c>
      <c r="AZ103" s="3">
        <f t="shared" si="65"/>
        <v>0</v>
      </c>
      <c r="BA103" s="3">
        <f t="shared" si="65"/>
        <v>0</v>
      </c>
    </row>
    <row r="104" spans="3:53" ht="12.75">
      <c r="C104" t="str">
        <f t="shared" si="48"/>
        <v>Server Dev</v>
      </c>
      <c r="D104" t="str">
        <f t="shared" si="51"/>
        <v>Technology</v>
      </c>
      <c r="E104" t="str">
        <f t="shared" si="51"/>
        <v>Hourly</v>
      </c>
      <c r="F104" s="3">
        <f aca="true" t="shared" si="66" ref="F104:BA104">IF($E104=EmpHourly,F56*VLOOKUP($C104,EmpCostTable,7,0),IF(F$85=1,F56*VLOOKUP($C104,EmpCostTable,4,0),F56*VLOOKUP($C104,EmpCostTable,5,0)))</f>
        <v>0</v>
      </c>
      <c r="G104" s="3">
        <f t="shared" si="66"/>
        <v>0</v>
      </c>
      <c r="H104" s="3">
        <f t="shared" si="66"/>
        <v>0</v>
      </c>
      <c r="I104" s="3">
        <f t="shared" si="66"/>
        <v>0</v>
      </c>
      <c r="J104" s="3">
        <f t="shared" si="66"/>
        <v>0</v>
      </c>
      <c r="K104" s="3">
        <f t="shared" si="66"/>
        <v>0</v>
      </c>
      <c r="L104" s="3">
        <f t="shared" si="66"/>
        <v>0</v>
      </c>
      <c r="M104" s="3">
        <f t="shared" si="66"/>
        <v>0</v>
      </c>
      <c r="N104" s="3">
        <f t="shared" si="66"/>
        <v>0</v>
      </c>
      <c r="O104" s="3">
        <f t="shared" si="66"/>
        <v>0</v>
      </c>
      <c r="P104" s="3">
        <f t="shared" si="66"/>
        <v>0</v>
      </c>
      <c r="Q104" s="3">
        <f t="shared" si="66"/>
        <v>0</v>
      </c>
      <c r="R104" s="3">
        <f t="shared" si="66"/>
        <v>0</v>
      </c>
      <c r="S104" s="3">
        <f t="shared" si="66"/>
        <v>0</v>
      </c>
      <c r="T104" s="3">
        <f t="shared" si="66"/>
        <v>0</v>
      </c>
      <c r="U104" s="3">
        <f t="shared" si="66"/>
        <v>0</v>
      </c>
      <c r="V104" s="3">
        <f t="shared" si="66"/>
        <v>0</v>
      </c>
      <c r="W104" s="3">
        <f t="shared" si="66"/>
        <v>0</v>
      </c>
      <c r="X104" s="3">
        <f t="shared" si="66"/>
        <v>0</v>
      </c>
      <c r="Y104" s="3">
        <f t="shared" si="66"/>
        <v>0</v>
      </c>
      <c r="Z104" s="3">
        <f t="shared" si="66"/>
        <v>0</v>
      </c>
      <c r="AA104" s="3">
        <f t="shared" si="66"/>
        <v>0</v>
      </c>
      <c r="AB104" s="3">
        <f t="shared" si="66"/>
        <v>0</v>
      </c>
      <c r="AC104" s="3">
        <f t="shared" si="66"/>
        <v>0</v>
      </c>
      <c r="AD104" s="3">
        <f t="shared" si="66"/>
        <v>0</v>
      </c>
      <c r="AE104" s="3">
        <f t="shared" si="66"/>
        <v>0</v>
      </c>
      <c r="AF104" s="3">
        <f t="shared" si="66"/>
        <v>0</v>
      </c>
      <c r="AG104" s="3">
        <f t="shared" si="66"/>
        <v>0</v>
      </c>
      <c r="AH104" s="3">
        <f t="shared" si="66"/>
        <v>0</v>
      </c>
      <c r="AI104" s="3">
        <f t="shared" si="66"/>
        <v>0</v>
      </c>
      <c r="AJ104" s="3">
        <f t="shared" si="66"/>
        <v>0</v>
      </c>
      <c r="AK104" s="3">
        <f t="shared" si="66"/>
        <v>0</v>
      </c>
      <c r="AL104" s="3">
        <f t="shared" si="66"/>
        <v>0</v>
      </c>
      <c r="AM104" s="3">
        <f t="shared" si="66"/>
        <v>0</v>
      </c>
      <c r="AN104" s="3">
        <f t="shared" si="66"/>
        <v>0</v>
      </c>
      <c r="AO104" s="3">
        <f t="shared" si="66"/>
        <v>0</v>
      </c>
      <c r="AP104" s="3">
        <f t="shared" si="66"/>
        <v>0</v>
      </c>
      <c r="AQ104" s="3">
        <f t="shared" si="66"/>
        <v>0</v>
      </c>
      <c r="AR104" s="3">
        <f t="shared" si="66"/>
        <v>0</v>
      </c>
      <c r="AS104" s="3">
        <f t="shared" si="66"/>
        <v>0</v>
      </c>
      <c r="AT104" s="3">
        <f t="shared" si="66"/>
        <v>0</v>
      </c>
      <c r="AU104" s="3">
        <f t="shared" si="66"/>
        <v>0</v>
      </c>
      <c r="AV104" s="3">
        <f t="shared" si="66"/>
        <v>0</v>
      </c>
      <c r="AW104" s="3">
        <f t="shared" si="66"/>
        <v>0</v>
      </c>
      <c r="AX104" s="3">
        <f t="shared" si="66"/>
        <v>0</v>
      </c>
      <c r="AY104" s="3">
        <f t="shared" si="66"/>
        <v>0</v>
      </c>
      <c r="AZ104" s="3">
        <f t="shared" si="66"/>
        <v>0</v>
      </c>
      <c r="BA104" s="3">
        <f t="shared" si="66"/>
        <v>0</v>
      </c>
    </row>
    <row r="105" spans="3:53" ht="12.75">
      <c r="C105" t="str">
        <f t="shared" si="48"/>
        <v>Server Dev</v>
      </c>
      <c r="D105" t="str">
        <f t="shared" si="51"/>
        <v>Technology</v>
      </c>
      <c r="E105" t="str">
        <f t="shared" si="51"/>
        <v>FTE</v>
      </c>
      <c r="F105" s="3">
        <f aca="true" t="shared" si="67" ref="F105:BA105">IF($E105=EmpHourly,F57*VLOOKUP($C105,EmpCostTable,7,0),IF(F$85=1,F57*VLOOKUP($C105,EmpCostTable,4,0),F57*VLOOKUP($C105,EmpCostTable,5,0)))</f>
        <v>0</v>
      </c>
      <c r="G105" s="3">
        <f t="shared" si="67"/>
        <v>0</v>
      </c>
      <c r="H105" s="3">
        <f t="shared" si="67"/>
        <v>0</v>
      </c>
      <c r="I105" s="3">
        <f t="shared" si="67"/>
        <v>0</v>
      </c>
      <c r="J105" s="3">
        <f t="shared" si="67"/>
        <v>0</v>
      </c>
      <c r="K105" s="3">
        <f t="shared" si="67"/>
        <v>0</v>
      </c>
      <c r="L105" s="3">
        <f t="shared" si="67"/>
        <v>0</v>
      </c>
      <c r="M105" s="3">
        <f t="shared" si="67"/>
        <v>0</v>
      </c>
      <c r="N105" s="3">
        <f t="shared" si="67"/>
        <v>0</v>
      </c>
      <c r="O105" s="3">
        <f t="shared" si="67"/>
        <v>0</v>
      </c>
      <c r="P105" s="3">
        <f t="shared" si="67"/>
        <v>0</v>
      </c>
      <c r="Q105" s="3">
        <f t="shared" si="67"/>
        <v>0</v>
      </c>
      <c r="R105" s="3">
        <f t="shared" si="67"/>
        <v>0</v>
      </c>
      <c r="S105" s="3">
        <f t="shared" si="67"/>
        <v>0</v>
      </c>
      <c r="T105" s="3">
        <f t="shared" si="67"/>
        <v>0</v>
      </c>
      <c r="U105" s="3">
        <f t="shared" si="67"/>
        <v>0</v>
      </c>
      <c r="V105" s="3">
        <f t="shared" si="67"/>
        <v>0</v>
      </c>
      <c r="W105" s="3">
        <f t="shared" si="67"/>
        <v>0</v>
      </c>
      <c r="X105" s="3">
        <f t="shared" si="67"/>
        <v>0</v>
      </c>
      <c r="Y105" s="3">
        <f t="shared" si="67"/>
        <v>0</v>
      </c>
      <c r="Z105" s="3">
        <f t="shared" si="67"/>
        <v>0</v>
      </c>
      <c r="AA105" s="3">
        <f t="shared" si="67"/>
        <v>0</v>
      </c>
      <c r="AB105" s="3">
        <f t="shared" si="67"/>
        <v>0</v>
      </c>
      <c r="AC105" s="3">
        <f t="shared" si="67"/>
        <v>0</v>
      </c>
      <c r="AD105" s="3">
        <f t="shared" si="67"/>
        <v>0</v>
      </c>
      <c r="AE105" s="3">
        <f t="shared" si="67"/>
        <v>0</v>
      </c>
      <c r="AF105" s="3">
        <f t="shared" si="67"/>
        <v>0</v>
      </c>
      <c r="AG105" s="3">
        <f t="shared" si="67"/>
        <v>0</v>
      </c>
      <c r="AH105" s="3">
        <f t="shared" si="67"/>
        <v>0</v>
      </c>
      <c r="AI105" s="3">
        <f t="shared" si="67"/>
        <v>0</v>
      </c>
      <c r="AJ105" s="3">
        <f t="shared" si="67"/>
        <v>0</v>
      </c>
      <c r="AK105" s="3">
        <f t="shared" si="67"/>
        <v>0</v>
      </c>
      <c r="AL105" s="3">
        <f t="shared" si="67"/>
        <v>0</v>
      </c>
      <c r="AM105" s="3">
        <f t="shared" si="67"/>
        <v>0</v>
      </c>
      <c r="AN105" s="3">
        <f t="shared" si="67"/>
        <v>0</v>
      </c>
      <c r="AO105" s="3">
        <f t="shared" si="67"/>
        <v>0</v>
      </c>
      <c r="AP105" s="3">
        <f t="shared" si="67"/>
        <v>0</v>
      </c>
      <c r="AQ105" s="3">
        <f t="shared" si="67"/>
        <v>0</v>
      </c>
      <c r="AR105" s="3">
        <f t="shared" si="67"/>
        <v>0</v>
      </c>
      <c r="AS105" s="3">
        <f t="shared" si="67"/>
        <v>0</v>
      </c>
      <c r="AT105" s="3">
        <f t="shared" si="67"/>
        <v>0</v>
      </c>
      <c r="AU105" s="3">
        <f t="shared" si="67"/>
        <v>0</v>
      </c>
      <c r="AV105" s="3">
        <f t="shared" si="67"/>
        <v>0</v>
      </c>
      <c r="AW105" s="3">
        <f t="shared" si="67"/>
        <v>0</v>
      </c>
      <c r="AX105" s="3">
        <f t="shared" si="67"/>
        <v>0</v>
      </c>
      <c r="AY105" s="3">
        <f t="shared" si="67"/>
        <v>0</v>
      </c>
      <c r="AZ105" s="3">
        <f t="shared" si="67"/>
        <v>0</v>
      </c>
      <c r="BA105" s="3">
        <f t="shared" si="67"/>
        <v>0</v>
      </c>
    </row>
    <row r="106" spans="3:53" ht="12.75">
      <c r="C106" t="str">
        <f t="shared" si="48"/>
        <v>Web / Application Dev</v>
      </c>
      <c r="D106" t="str">
        <f t="shared" si="51"/>
        <v>Technology</v>
      </c>
      <c r="E106" t="str">
        <f t="shared" si="51"/>
        <v>Hourly</v>
      </c>
      <c r="F106" s="3">
        <f aca="true" t="shared" si="68" ref="F106:BA106">IF($E106=EmpHourly,F58*VLOOKUP($C106,EmpCostTable,7,0),IF(F$85=1,F58*VLOOKUP($C106,EmpCostTable,4,0),F58*VLOOKUP($C106,EmpCostTable,5,0)))</f>
        <v>0</v>
      </c>
      <c r="G106" s="3">
        <f t="shared" si="68"/>
        <v>0</v>
      </c>
      <c r="H106" s="3">
        <f t="shared" si="68"/>
        <v>0</v>
      </c>
      <c r="I106" s="3">
        <f t="shared" si="68"/>
        <v>0</v>
      </c>
      <c r="J106" s="3">
        <f t="shared" si="68"/>
        <v>0</v>
      </c>
      <c r="K106" s="3">
        <f t="shared" si="68"/>
        <v>0</v>
      </c>
      <c r="L106" s="3">
        <f t="shared" si="68"/>
        <v>0</v>
      </c>
      <c r="M106" s="3">
        <f t="shared" si="68"/>
        <v>0</v>
      </c>
      <c r="N106" s="3">
        <f t="shared" si="68"/>
        <v>0</v>
      </c>
      <c r="O106" s="3">
        <f t="shared" si="68"/>
        <v>0</v>
      </c>
      <c r="P106" s="3">
        <f t="shared" si="68"/>
        <v>0</v>
      </c>
      <c r="Q106" s="3">
        <f t="shared" si="68"/>
        <v>0</v>
      </c>
      <c r="R106" s="3">
        <f t="shared" si="68"/>
        <v>0</v>
      </c>
      <c r="S106" s="3">
        <f t="shared" si="68"/>
        <v>0</v>
      </c>
      <c r="T106" s="3">
        <f t="shared" si="68"/>
        <v>0</v>
      </c>
      <c r="U106" s="3">
        <f t="shared" si="68"/>
        <v>0</v>
      </c>
      <c r="V106" s="3">
        <f t="shared" si="68"/>
        <v>0</v>
      </c>
      <c r="W106" s="3">
        <f t="shared" si="68"/>
        <v>0</v>
      </c>
      <c r="X106" s="3">
        <f t="shared" si="68"/>
        <v>0</v>
      </c>
      <c r="Y106" s="3">
        <f t="shared" si="68"/>
        <v>0</v>
      </c>
      <c r="Z106" s="3">
        <f t="shared" si="68"/>
        <v>0</v>
      </c>
      <c r="AA106" s="3">
        <f t="shared" si="68"/>
        <v>0</v>
      </c>
      <c r="AB106" s="3">
        <f t="shared" si="68"/>
        <v>0</v>
      </c>
      <c r="AC106" s="3">
        <f t="shared" si="68"/>
        <v>0</v>
      </c>
      <c r="AD106" s="3">
        <f t="shared" si="68"/>
        <v>0</v>
      </c>
      <c r="AE106" s="3">
        <f t="shared" si="68"/>
        <v>0</v>
      </c>
      <c r="AF106" s="3">
        <f t="shared" si="68"/>
        <v>0</v>
      </c>
      <c r="AG106" s="3">
        <f t="shared" si="68"/>
        <v>0</v>
      </c>
      <c r="AH106" s="3">
        <f t="shared" si="68"/>
        <v>0</v>
      </c>
      <c r="AI106" s="3">
        <f t="shared" si="68"/>
        <v>0</v>
      </c>
      <c r="AJ106" s="3">
        <f t="shared" si="68"/>
        <v>0</v>
      </c>
      <c r="AK106" s="3">
        <f t="shared" si="68"/>
        <v>0</v>
      </c>
      <c r="AL106" s="3">
        <f t="shared" si="68"/>
        <v>0</v>
      </c>
      <c r="AM106" s="3">
        <f t="shared" si="68"/>
        <v>0</v>
      </c>
      <c r="AN106" s="3">
        <f t="shared" si="68"/>
        <v>0</v>
      </c>
      <c r="AO106" s="3">
        <f t="shared" si="68"/>
        <v>0</v>
      </c>
      <c r="AP106" s="3">
        <f t="shared" si="68"/>
        <v>0</v>
      </c>
      <c r="AQ106" s="3">
        <f t="shared" si="68"/>
        <v>0</v>
      </c>
      <c r="AR106" s="3">
        <f t="shared" si="68"/>
        <v>0</v>
      </c>
      <c r="AS106" s="3">
        <f t="shared" si="68"/>
        <v>0</v>
      </c>
      <c r="AT106" s="3">
        <f t="shared" si="68"/>
        <v>0</v>
      </c>
      <c r="AU106" s="3">
        <f t="shared" si="68"/>
        <v>0</v>
      </c>
      <c r="AV106" s="3">
        <f t="shared" si="68"/>
        <v>0</v>
      </c>
      <c r="AW106" s="3">
        <f t="shared" si="68"/>
        <v>0</v>
      </c>
      <c r="AX106" s="3">
        <f t="shared" si="68"/>
        <v>0</v>
      </c>
      <c r="AY106" s="3">
        <f t="shared" si="68"/>
        <v>0</v>
      </c>
      <c r="AZ106" s="3">
        <f t="shared" si="68"/>
        <v>0</v>
      </c>
      <c r="BA106" s="3">
        <f t="shared" si="68"/>
        <v>0</v>
      </c>
    </row>
    <row r="107" spans="3:53" ht="12.75">
      <c r="C107" t="str">
        <f t="shared" si="48"/>
        <v>Web / Application Dev</v>
      </c>
      <c r="D107" t="str">
        <f t="shared" si="51"/>
        <v>Technology</v>
      </c>
      <c r="E107" t="str">
        <f t="shared" si="51"/>
        <v>FTE</v>
      </c>
      <c r="F107" s="3">
        <f aca="true" t="shared" si="69" ref="F107:BA107">IF($E107=EmpHourly,F59*VLOOKUP($C107,EmpCostTable,7,0),IF(F$85=1,F59*VLOOKUP($C107,EmpCostTable,4,0),F59*VLOOKUP($C107,EmpCostTable,5,0)))</f>
        <v>0</v>
      </c>
      <c r="G107" s="3">
        <f t="shared" si="69"/>
        <v>0</v>
      </c>
      <c r="H107" s="3">
        <f t="shared" si="69"/>
        <v>0</v>
      </c>
      <c r="I107" s="3">
        <f t="shared" si="69"/>
        <v>0</v>
      </c>
      <c r="J107" s="3">
        <f t="shared" si="69"/>
        <v>0</v>
      </c>
      <c r="K107" s="3">
        <f t="shared" si="69"/>
        <v>0</v>
      </c>
      <c r="L107" s="3">
        <f t="shared" si="69"/>
        <v>0</v>
      </c>
      <c r="M107" s="3">
        <f t="shared" si="69"/>
        <v>0</v>
      </c>
      <c r="N107" s="3">
        <f t="shared" si="69"/>
        <v>0</v>
      </c>
      <c r="O107" s="3">
        <f t="shared" si="69"/>
        <v>0</v>
      </c>
      <c r="P107" s="3">
        <f t="shared" si="69"/>
        <v>0</v>
      </c>
      <c r="Q107" s="3">
        <f t="shared" si="69"/>
        <v>0</v>
      </c>
      <c r="R107" s="3">
        <f t="shared" si="69"/>
        <v>0</v>
      </c>
      <c r="S107" s="3">
        <f t="shared" si="69"/>
        <v>0</v>
      </c>
      <c r="T107" s="3">
        <f t="shared" si="69"/>
        <v>0</v>
      </c>
      <c r="U107" s="3">
        <f t="shared" si="69"/>
        <v>0</v>
      </c>
      <c r="V107" s="3">
        <f t="shared" si="69"/>
        <v>0</v>
      </c>
      <c r="W107" s="3">
        <f t="shared" si="69"/>
        <v>0</v>
      </c>
      <c r="X107" s="3">
        <f t="shared" si="69"/>
        <v>0</v>
      </c>
      <c r="Y107" s="3">
        <f t="shared" si="69"/>
        <v>0</v>
      </c>
      <c r="Z107" s="3">
        <f t="shared" si="69"/>
        <v>0</v>
      </c>
      <c r="AA107" s="3">
        <f t="shared" si="69"/>
        <v>0</v>
      </c>
      <c r="AB107" s="3">
        <f t="shared" si="69"/>
        <v>0</v>
      </c>
      <c r="AC107" s="3">
        <f t="shared" si="69"/>
        <v>0</v>
      </c>
      <c r="AD107" s="3">
        <f t="shared" si="69"/>
        <v>0</v>
      </c>
      <c r="AE107" s="3">
        <f t="shared" si="69"/>
        <v>0</v>
      </c>
      <c r="AF107" s="3">
        <f t="shared" si="69"/>
        <v>0</v>
      </c>
      <c r="AG107" s="3">
        <f t="shared" si="69"/>
        <v>0</v>
      </c>
      <c r="AH107" s="3">
        <f t="shared" si="69"/>
        <v>0</v>
      </c>
      <c r="AI107" s="3">
        <f t="shared" si="69"/>
        <v>0</v>
      </c>
      <c r="AJ107" s="3">
        <f t="shared" si="69"/>
        <v>0</v>
      </c>
      <c r="AK107" s="3">
        <f t="shared" si="69"/>
        <v>0</v>
      </c>
      <c r="AL107" s="3">
        <f t="shared" si="69"/>
        <v>0</v>
      </c>
      <c r="AM107" s="3">
        <f t="shared" si="69"/>
        <v>0</v>
      </c>
      <c r="AN107" s="3">
        <f t="shared" si="69"/>
        <v>0</v>
      </c>
      <c r="AO107" s="3">
        <f t="shared" si="69"/>
        <v>0</v>
      </c>
      <c r="AP107" s="3">
        <f t="shared" si="69"/>
        <v>0</v>
      </c>
      <c r="AQ107" s="3">
        <f t="shared" si="69"/>
        <v>0</v>
      </c>
      <c r="AR107" s="3">
        <f t="shared" si="69"/>
        <v>0</v>
      </c>
      <c r="AS107" s="3">
        <f t="shared" si="69"/>
        <v>0</v>
      </c>
      <c r="AT107" s="3">
        <f t="shared" si="69"/>
        <v>0</v>
      </c>
      <c r="AU107" s="3">
        <f t="shared" si="69"/>
        <v>0</v>
      </c>
      <c r="AV107" s="3">
        <f t="shared" si="69"/>
        <v>0</v>
      </c>
      <c r="AW107" s="3">
        <f t="shared" si="69"/>
        <v>0</v>
      </c>
      <c r="AX107" s="3">
        <f t="shared" si="69"/>
        <v>0</v>
      </c>
      <c r="AY107" s="3">
        <f t="shared" si="69"/>
        <v>0</v>
      </c>
      <c r="AZ107" s="3">
        <f t="shared" si="69"/>
        <v>0</v>
      </c>
      <c r="BA107" s="3">
        <f t="shared" si="69"/>
        <v>0</v>
      </c>
    </row>
    <row r="108" spans="3:53" ht="12.75">
      <c r="C108" t="str">
        <f t="shared" si="48"/>
        <v>Sys Admin</v>
      </c>
      <c r="D108" t="str">
        <f t="shared" si="51"/>
        <v>Technology</v>
      </c>
      <c r="E108" t="str">
        <f t="shared" si="51"/>
        <v>Hourly</v>
      </c>
      <c r="F108" s="3">
        <f aca="true" t="shared" si="70" ref="F108:BA108">IF($E108=EmpHourly,F60*VLOOKUP($C108,EmpCostTable,7,0),IF(F$85=1,F60*VLOOKUP($C108,EmpCostTable,4,0),F60*VLOOKUP($C108,EmpCostTable,5,0)))</f>
        <v>0</v>
      </c>
      <c r="G108" s="3">
        <f t="shared" si="70"/>
        <v>0</v>
      </c>
      <c r="H108" s="3">
        <f t="shared" si="70"/>
        <v>0</v>
      </c>
      <c r="I108" s="3">
        <f t="shared" si="70"/>
        <v>0</v>
      </c>
      <c r="J108" s="3">
        <f t="shared" si="70"/>
        <v>0</v>
      </c>
      <c r="K108" s="3">
        <f t="shared" si="70"/>
        <v>0</v>
      </c>
      <c r="L108" s="3">
        <f t="shared" si="70"/>
        <v>0</v>
      </c>
      <c r="M108" s="3">
        <f t="shared" si="70"/>
        <v>0</v>
      </c>
      <c r="N108" s="3">
        <f t="shared" si="70"/>
        <v>0</v>
      </c>
      <c r="O108" s="3">
        <f t="shared" si="70"/>
        <v>0</v>
      </c>
      <c r="P108" s="3">
        <f t="shared" si="70"/>
        <v>0</v>
      </c>
      <c r="Q108" s="3">
        <f t="shared" si="70"/>
        <v>0</v>
      </c>
      <c r="R108" s="3">
        <f t="shared" si="70"/>
        <v>0</v>
      </c>
      <c r="S108" s="3">
        <f t="shared" si="70"/>
        <v>0</v>
      </c>
      <c r="T108" s="3">
        <f t="shared" si="70"/>
        <v>0</v>
      </c>
      <c r="U108" s="3">
        <f t="shared" si="70"/>
        <v>0</v>
      </c>
      <c r="V108" s="3">
        <f t="shared" si="70"/>
        <v>0</v>
      </c>
      <c r="W108" s="3">
        <f t="shared" si="70"/>
        <v>0</v>
      </c>
      <c r="X108" s="3">
        <f t="shared" si="70"/>
        <v>0</v>
      </c>
      <c r="Y108" s="3">
        <f t="shared" si="70"/>
        <v>0</v>
      </c>
      <c r="Z108" s="3">
        <f t="shared" si="70"/>
        <v>0</v>
      </c>
      <c r="AA108" s="3">
        <f t="shared" si="70"/>
        <v>0</v>
      </c>
      <c r="AB108" s="3">
        <f t="shared" si="70"/>
        <v>0</v>
      </c>
      <c r="AC108" s="3">
        <f t="shared" si="70"/>
        <v>0</v>
      </c>
      <c r="AD108" s="3">
        <f t="shared" si="70"/>
        <v>0</v>
      </c>
      <c r="AE108" s="3">
        <f t="shared" si="70"/>
        <v>0</v>
      </c>
      <c r="AF108" s="3">
        <f t="shared" si="70"/>
        <v>0</v>
      </c>
      <c r="AG108" s="3">
        <f t="shared" si="70"/>
        <v>0</v>
      </c>
      <c r="AH108" s="3">
        <f t="shared" si="70"/>
        <v>0</v>
      </c>
      <c r="AI108" s="3">
        <f t="shared" si="70"/>
        <v>0</v>
      </c>
      <c r="AJ108" s="3">
        <f t="shared" si="70"/>
        <v>0</v>
      </c>
      <c r="AK108" s="3">
        <f t="shared" si="70"/>
        <v>0</v>
      </c>
      <c r="AL108" s="3">
        <f t="shared" si="70"/>
        <v>0</v>
      </c>
      <c r="AM108" s="3">
        <f t="shared" si="70"/>
        <v>0</v>
      </c>
      <c r="AN108" s="3">
        <f t="shared" si="70"/>
        <v>0</v>
      </c>
      <c r="AO108" s="3">
        <f t="shared" si="70"/>
        <v>0</v>
      </c>
      <c r="AP108" s="3">
        <f t="shared" si="70"/>
        <v>0</v>
      </c>
      <c r="AQ108" s="3">
        <f t="shared" si="70"/>
        <v>0</v>
      </c>
      <c r="AR108" s="3">
        <f t="shared" si="70"/>
        <v>0</v>
      </c>
      <c r="AS108" s="3">
        <f t="shared" si="70"/>
        <v>0</v>
      </c>
      <c r="AT108" s="3">
        <f t="shared" si="70"/>
        <v>0</v>
      </c>
      <c r="AU108" s="3">
        <f t="shared" si="70"/>
        <v>0</v>
      </c>
      <c r="AV108" s="3">
        <f t="shared" si="70"/>
        <v>0</v>
      </c>
      <c r="AW108" s="3">
        <f t="shared" si="70"/>
        <v>0</v>
      </c>
      <c r="AX108" s="3">
        <f t="shared" si="70"/>
        <v>0</v>
      </c>
      <c r="AY108" s="3">
        <f t="shared" si="70"/>
        <v>0</v>
      </c>
      <c r="AZ108" s="3">
        <f t="shared" si="70"/>
        <v>0</v>
      </c>
      <c r="BA108" s="3">
        <f t="shared" si="70"/>
        <v>0</v>
      </c>
    </row>
    <row r="109" spans="3:53" ht="12.75">
      <c r="C109" t="str">
        <f t="shared" si="48"/>
        <v>Sys Admin</v>
      </c>
      <c r="D109" t="str">
        <f t="shared" si="51"/>
        <v>Technology</v>
      </c>
      <c r="E109" t="str">
        <f t="shared" si="51"/>
        <v>FTE</v>
      </c>
      <c r="F109" s="3">
        <f aca="true" t="shared" si="71" ref="F109:BA109">IF($E109=EmpHourly,F61*VLOOKUP($C109,EmpCostTable,7,0),IF(F$85=1,F61*VLOOKUP($C109,EmpCostTable,4,0),F61*VLOOKUP($C109,EmpCostTable,5,0)))</f>
        <v>0</v>
      </c>
      <c r="G109" s="3">
        <f t="shared" si="71"/>
        <v>0</v>
      </c>
      <c r="H109" s="3">
        <f t="shared" si="71"/>
        <v>0</v>
      </c>
      <c r="I109" s="3">
        <f t="shared" si="71"/>
        <v>0</v>
      </c>
      <c r="J109" s="3">
        <f t="shared" si="71"/>
        <v>0</v>
      </c>
      <c r="K109" s="3">
        <f t="shared" si="71"/>
        <v>0</v>
      </c>
      <c r="L109" s="3">
        <f t="shared" si="71"/>
        <v>0</v>
      </c>
      <c r="M109" s="3">
        <f t="shared" si="71"/>
        <v>0</v>
      </c>
      <c r="N109" s="3">
        <f t="shared" si="71"/>
        <v>0</v>
      </c>
      <c r="O109" s="3">
        <f t="shared" si="71"/>
        <v>0</v>
      </c>
      <c r="P109" s="3">
        <f t="shared" si="71"/>
        <v>0</v>
      </c>
      <c r="Q109" s="3">
        <f t="shared" si="71"/>
        <v>0</v>
      </c>
      <c r="R109" s="3">
        <f t="shared" si="71"/>
        <v>0</v>
      </c>
      <c r="S109" s="3">
        <f t="shared" si="71"/>
        <v>0</v>
      </c>
      <c r="T109" s="3">
        <f t="shared" si="71"/>
        <v>0</v>
      </c>
      <c r="U109" s="3">
        <f t="shared" si="71"/>
        <v>0</v>
      </c>
      <c r="V109" s="3">
        <f t="shared" si="71"/>
        <v>0</v>
      </c>
      <c r="W109" s="3">
        <f t="shared" si="71"/>
        <v>0</v>
      </c>
      <c r="X109" s="3">
        <f t="shared" si="71"/>
        <v>0</v>
      </c>
      <c r="Y109" s="3">
        <f t="shared" si="71"/>
        <v>0</v>
      </c>
      <c r="Z109" s="3">
        <f t="shared" si="71"/>
        <v>0</v>
      </c>
      <c r="AA109" s="3">
        <f t="shared" si="71"/>
        <v>0</v>
      </c>
      <c r="AB109" s="3">
        <f t="shared" si="71"/>
        <v>0</v>
      </c>
      <c r="AC109" s="3">
        <f t="shared" si="71"/>
        <v>0</v>
      </c>
      <c r="AD109" s="3">
        <f t="shared" si="71"/>
        <v>0</v>
      </c>
      <c r="AE109" s="3">
        <f t="shared" si="71"/>
        <v>0</v>
      </c>
      <c r="AF109" s="3">
        <f t="shared" si="71"/>
        <v>0</v>
      </c>
      <c r="AG109" s="3">
        <f t="shared" si="71"/>
        <v>0</v>
      </c>
      <c r="AH109" s="3">
        <f t="shared" si="71"/>
        <v>0</v>
      </c>
      <c r="AI109" s="3">
        <f t="shared" si="71"/>
        <v>0</v>
      </c>
      <c r="AJ109" s="3">
        <f t="shared" si="71"/>
        <v>0</v>
      </c>
      <c r="AK109" s="3">
        <f t="shared" si="71"/>
        <v>0</v>
      </c>
      <c r="AL109" s="3">
        <f t="shared" si="71"/>
        <v>0</v>
      </c>
      <c r="AM109" s="3">
        <f t="shared" si="71"/>
        <v>0</v>
      </c>
      <c r="AN109" s="3">
        <f t="shared" si="71"/>
        <v>0</v>
      </c>
      <c r="AO109" s="3">
        <f t="shared" si="71"/>
        <v>0</v>
      </c>
      <c r="AP109" s="3">
        <f t="shared" si="71"/>
        <v>0</v>
      </c>
      <c r="AQ109" s="3">
        <f t="shared" si="71"/>
        <v>0</v>
      </c>
      <c r="AR109" s="3">
        <f t="shared" si="71"/>
        <v>0</v>
      </c>
      <c r="AS109" s="3">
        <f t="shared" si="71"/>
        <v>0</v>
      </c>
      <c r="AT109" s="3">
        <f t="shared" si="71"/>
        <v>0</v>
      </c>
      <c r="AU109" s="3">
        <f t="shared" si="71"/>
        <v>0</v>
      </c>
      <c r="AV109" s="3">
        <f t="shared" si="71"/>
        <v>0</v>
      </c>
      <c r="AW109" s="3">
        <f t="shared" si="71"/>
        <v>0</v>
      </c>
      <c r="AX109" s="3">
        <f t="shared" si="71"/>
        <v>0</v>
      </c>
      <c r="AY109" s="3">
        <f t="shared" si="71"/>
        <v>0</v>
      </c>
      <c r="AZ109" s="3">
        <f t="shared" si="71"/>
        <v>0</v>
      </c>
      <c r="BA109" s="3">
        <f t="shared" si="71"/>
        <v>0</v>
      </c>
    </row>
    <row r="110" spans="3:53" ht="12.75">
      <c r="C110" t="str">
        <f t="shared" si="48"/>
        <v>Product Manager</v>
      </c>
      <c r="D110" t="str">
        <f aca="true" t="shared" si="72" ref="D110:E129">D62</f>
        <v>Technology</v>
      </c>
      <c r="E110" t="str">
        <f t="shared" si="72"/>
        <v>Hourly</v>
      </c>
      <c r="F110" s="3">
        <f aca="true" t="shared" si="73" ref="F110:BA110">IF($E110=EmpHourly,F62*VLOOKUP($C110,EmpCostTable,7,0),IF(F$85=1,F62*VLOOKUP($C110,EmpCostTable,4,0),F62*VLOOKUP($C110,EmpCostTable,5,0)))</f>
        <v>0</v>
      </c>
      <c r="G110" s="3">
        <f t="shared" si="73"/>
        <v>0</v>
      </c>
      <c r="H110" s="3">
        <f t="shared" si="73"/>
        <v>0</v>
      </c>
      <c r="I110" s="3">
        <f t="shared" si="73"/>
        <v>0</v>
      </c>
      <c r="J110" s="3">
        <f t="shared" si="73"/>
        <v>0</v>
      </c>
      <c r="K110" s="3">
        <f t="shared" si="73"/>
        <v>0</v>
      </c>
      <c r="L110" s="3">
        <f t="shared" si="73"/>
        <v>0</v>
      </c>
      <c r="M110" s="3">
        <f t="shared" si="73"/>
        <v>0</v>
      </c>
      <c r="N110" s="3">
        <f t="shared" si="73"/>
        <v>0</v>
      </c>
      <c r="O110" s="3">
        <f t="shared" si="73"/>
        <v>0</v>
      </c>
      <c r="P110" s="3">
        <f t="shared" si="73"/>
        <v>0</v>
      </c>
      <c r="Q110" s="3">
        <f t="shared" si="73"/>
        <v>0</v>
      </c>
      <c r="R110" s="3">
        <f t="shared" si="73"/>
        <v>0</v>
      </c>
      <c r="S110" s="3">
        <f t="shared" si="73"/>
        <v>0</v>
      </c>
      <c r="T110" s="3">
        <f t="shared" si="73"/>
        <v>0</v>
      </c>
      <c r="U110" s="3">
        <f t="shared" si="73"/>
        <v>0</v>
      </c>
      <c r="V110" s="3">
        <f t="shared" si="73"/>
        <v>0</v>
      </c>
      <c r="W110" s="3">
        <f t="shared" si="73"/>
        <v>0</v>
      </c>
      <c r="X110" s="3">
        <f t="shared" si="73"/>
        <v>0</v>
      </c>
      <c r="Y110" s="3">
        <f t="shared" si="73"/>
        <v>0</v>
      </c>
      <c r="Z110" s="3">
        <f t="shared" si="73"/>
        <v>0</v>
      </c>
      <c r="AA110" s="3">
        <f t="shared" si="73"/>
        <v>0</v>
      </c>
      <c r="AB110" s="3">
        <f t="shared" si="73"/>
        <v>0</v>
      </c>
      <c r="AC110" s="3">
        <f t="shared" si="73"/>
        <v>0</v>
      </c>
      <c r="AD110" s="3">
        <f t="shared" si="73"/>
        <v>0</v>
      </c>
      <c r="AE110" s="3">
        <f t="shared" si="73"/>
        <v>0</v>
      </c>
      <c r="AF110" s="3">
        <f t="shared" si="73"/>
        <v>0</v>
      </c>
      <c r="AG110" s="3">
        <f t="shared" si="73"/>
        <v>0</v>
      </c>
      <c r="AH110" s="3">
        <f t="shared" si="73"/>
        <v>0</v>
      </c>
      <c r="AI110" s="3">
        <f t="shared" si="73"/>
        <v>0</v>
      </c>
      <c r="AJ110" s="3">
        <f t="shared" si="73"/>
        <v>0</v>
      </c>
      <c r="AK110" s="3">
        <f t="shared" si="73"/>
        <v>0</v>
      </c>
      <c r="AL110" s="3">
        <f t="shared" si="73"/>
        <v>0</v>
      </c>
      <c r="AM110" s="3">
        <f t="shared" si="73"/>
        <v>0</v>
      </c>
      <c r="AN110" s="3">
        <f t="shared" si="73"/>
        <v>0</v>
      </c>
      <c r="AO110" s="3">
        <f t="shared" si="73"/>
        <v>0</v>
      </c>
      <c r="AP110" s="3">
        <f t="shared" si="73"/>
        <v>0</v>
      </c>
      <c r="AQ110" s="3">
        <f t="shared" si="73"/>
        <v>0</v>
      </c>
      <c r="AR110" s="3">
        <f t="shared" si="73"/>
        <v>0</v>
      </c>
      <c r="AS110" s="3">
        <f t="shared" si="73"/>
        <v>0</v>
      </c>
      <c r="AT110" s="3">
        <f t="shared" si="73"/>
        <v>0</v>
      </c>
      <c r="AU110" s="3">
        <f t="shared" si="73"/>
        <v>0</v>
      </c>
      <c r="AV110" s="3">
        <f t="shared" si="73"/>
        <v>0</v>
      </c>
      <c r="AW110" s="3">
        <f t="shared" si="73"/>
        <v>0</v>
      </c>
      <c r="AX110" s="3">
        <f t="shared" si="73"/>
        <v>0</v>
      </c>
      <c r="AY110" s="3">
        <f t="shared" si="73"/>
        <v>0</v>
      </c>
      <c r="AZ110" s="3">
        <f t="shared" si="73"/>
        <v>0</v>
      </c>
      <c r="BA110" s="3">
        <f t="shared" si="73"/>
        <v>0</v>
      </c>
    </row>
    <row r="111" spans="3:53" ht="12.75">
      <c r="C111" t="str">
        <f t="shared" si="48"/>
        <v>Product Manager</v>
      </c>
      <c r="D111" t="str">
        <f t="shared" si="72"/>
        <v>Technology</v>
      </c>
      <c r="E111" t="str">
        <f t="shared" si="72"/>
        <v>FTE</v>
      </c>
      <c r="F111" s="3">
        <f aca="true" t="shared" si="74" ref="F111:BA111">IF($E111=EmpHourly,F63*VLOOKUP($C111,EmpCostTable,7,0),IF(F$85=1,F63*VLOOKUP($C111,EmpCostTable,4,0),F63*VLOOKUP($C111,EmpCostTable,5,0)))</f>
        <v>0</v>
      </c>
      <c r="G111" s="3">
        <f t="shared" si="74"/>
        <v>0</v>
      </c>
      <c r="H111" s="3">
        <f t="shared" si="74"/>
        <v>0</v>
      </c>
      <c r="I111" s="3">
        <f t="shared" si="74"/>
        <v>0</v>
      </c>
      <c r="J111" s="3">
        <f t="shared" si="74"/>
        <v>0</v>
      </c>
      <c r="K111" s="3">
        <f t="shared" si="74"/>
        <v>0</v>
      </c>
      <c r="L111" s="3">
        <f t="shared" si="74"/>
        <v>0</v>
      </c>
      <c r="M111" s="3">
        <f t="shared" si="74"/>
        <v>0</v>
      </c>
      <c r="N111" s="3">
        <f t="shared" si="74"/>
        <v>0</v>
      </c>
      <c r="O111" s="3">
        <f t="shared" si="74"/>
        <v>0</v>
      </c>
      <c r="P111" s="3">
        <f t="shared" si="74"/>
        <v>0</v>
      </c>
      <c r="Q111" s="3">
        <f t="shared" si="74"/>
        <v>0</v>
      </c>
      <c r="R111" s="3">
        <f t="shared" si="74"/>
        <v>0</v>
      </c>
      <c r="S111" s="3">
        <f t="shared" si="74"/>
        <v>0</v>
      </c>
      <c r="T111" s="3">
        <f t="shared" si="74"/>
        <v>0</v>
      </c>
      <c r="U111" s="3">
        <f t="shared" si="74"/>
        <v>0</v>
      </c>
      <c r="V111" s="3">
        <f t="shared" si="74"/>
        <v>0</v>
      </c>
      <c r="W111" s="3">
        <f t="shared" si="74"/>
        <v>0</v>
      </c>
      <c r="X111" s="3">
        <f t="shared" si="74"/>
        <v>0</v>
      </c>
      <c r="Y111" s="3">
        <f t="shared" si="74"/>
        <v>0</v>
      </c>
      <c r="Z111" s="3">
        <f t="shared" si="74"/>
        <v>0</v>
      </c>
      <c r="AA111" s="3">
        <f t="shared" si="74"/>
        <v>0</v>
      </c>
      <c r="AB111" s="3">
        <f t="shared" si="74"/>
        <v>0</v>
      </c>
      <c r="AC111" s="3">
        <f t="shared" si="74"/>
        <v>0</v>
      </c>
      <c r="AD111" s="3">
        <f t="shared" si="74"/>
        <v>0</v>
      </c>
      <c r="AE111" s="3">
        <f t="shared" si="74"/>
        <v>0</v>
      </c>
      <c r="AF111" s="3">
        <f t="shared" si="74"/>
        <v>0</v>
      </c>
      <c r="AG111" s="3">
        <f t="shared" si="74"/>
        <v>0</v>
      </c>
      <c r="AH111" s="3">
        <f t="shared" si="74"/>
        <v>0</v>
      </c>
      <c r="AI111" s="3">
        <f t="shared" si="74"/>
        <v>0</v>
      </c>
      <c r="AJ111" s="3">
        <f t="shared" si="74"/>
        <v>0</v>
      </c>
      <c r="AK111" s="3">
        <f t="shared" si="74"/>
        <v>0</v>
      </c>
      <c r="AL111" s="3">
        <f t="shared" si="74"/>
        <v>0</v>
      </c>
      <c r="AM111" s="3">
        <f t="shared" si="74"/>
        <v>0</v>
      </c>
      <c r="AN111" s="3">
        <f t="shared" si="74"/>
        <v>0</v>
      </c>
      <c r="AO111" s="3">
        <f t="shared" si="74"/>
        <v>0</v>
      </c>
      <c r="AP111" s="3">
        <f t="shared" si="74"/>
        <v>0</v>
      </c>
      <c r="AQ111" s="3">
        <f t="shared" si="74"/>
        <v>0</v>
      </c>
      <c r="AR111" s="3">
        <f t="shared" si="74"/>
        <v>0</v>
      </c>
      <c r="AS111" s="3">
        <f t="shared" si="74"/>
        <v>0</v>
      </c>
      <c r="AT111" s="3">
        <f t="shared" si="74"/>
        <v>0</v>
      </c>
      <c r="AU111" s="3">
        <f t="shared" si="74"/>
        <v>0</v>
      </c>
      <c r="AV111" s="3">
        <f t="shared" si="74"/>
        <v>0</v>
      </c>
      <c r="AW111" s="3">
        <f t="shared" si="74"/>
        <v>0</v>
      </c>
      <c r="AX111" s="3">
        <f t="shared" si="74"/>
        <v>0</v>
      </c>
      <c r="AY111" s="3">
        <f t="shared" si="74"/>
        <v>0</v>
      </c>
      <c r="AZ111" s="3">
        <f t="shared" si="74"/>
        <v>0</v>
      </c>
      <c r="BA111" s="3">
        <f t="shared" si="74"/>
        <v>0</v>
      </c>
    </row>
    <row r="112" spans="3:53" ht="12.75">
      <c r="C112" t="str">
        <f t="shared" si="48"/>
        <v>UI Designer</v>
      </c>
      <c r="D112" t="str">
        <f t="shared" si="72"/>
        <v>Technology</v>
      </c>
      <c r="E112" t="str">
        <f t="shared" si="72"/>
        <v>Hourly</v>
      </c>
      <c r="F112" s="3">
        <f aca="true" t="shared" si="75" ref="F112:BA112">IF($E112=EmpHourly,F64*VLOOKUP($C112,EmpCostTable,7,0),IF(F$85=1,F64*VLOOKUP($C112,EmpCostTable,4,0),F64*VLOOKUP($C112,EmpCostTable,5,0)))</f>
        <v>0</v>
      </c>
      <c r="G112" s="3">
        <f t="shared" si="75"/>
        <v>0</v>
      </c>
      <c r="H112" s="3">
        <f t="shared" si="75"/>
        <v>0</v>
      </c>
      <c r="I112" s="3">
        <f t="shared" si="75"/>
        <v>0</v>
      </c>
      <c r="J112" s="3">
        <f t="shared" si="75"/>
        <v>0</v>
      </c>
      <c r="K112" s="3">
        <f t="shared" si="75"/>
        <v>0</v>
      </c>
      <c r="L112" s="3">
        <f t="shared" si="75"/>
        <v>0</v>
      </c>
      <c r="M112" s="3">
        <f t="shared" si="75"/>
        <v>0</v>
      </c>
      <c r="N112" s="3">
        <f t="shared" si="75"/>
        <v>0</v>
      </c>
      <c r="O112" s="3">
        <f t="shared" si="75"/>
        <v>0</v>
      </c>
      <c r="P112" s="3">
        <f t="shared" si="75"/>
        <v>0</v>
      </c>
      <c r="Q112" s="3">
        <f t="shared" si="75"/>
        <v>0</v>
      </c>
      <c r="R112" s="3">
        <f t="shared" si="75"/>
        <v>0</v>
      </c>
      <c r="S112" s="3">
        <f t="shared" si="75"/>
        <v>0</v>
      </c>
      <c r="T112" s="3">
        <f t="shared" si="75"/>
        <v>0</v>
      </c>
      <c r="U112" s="3">
        <f t="shared" si="75"/>
        <v>0</v>
      </c>
      <c r="V112" s="3">
        <f t="shared" si="75"/>
        <v>0</v>
      </c>
      <c r="W112" s="3">
        <f t="shared" si="75"/>
        <v>0</v>
      </c>
      <c r="X112" s="3">
        <f t="shared" si="75"/>
        <v>0</v>
      </c>
      <c r="Y112" s="3">
        <f t="shared" si="75"/>
        <v>0</v>
      </c>
      <c r="Z112" s="3">
        <f t="shared" si="75"/>
        <v>0</v>
      </c>
      <c r="AA112" s="3">
        <f t="shared" si="75"/>
        <v>0</v>
      </c>
      <c r="AB112" s="3">
        <f t="shared" si="75"/>
        <v>0</v>
      </c>
      <c r="AC112" s="3">
        <f t="shared" si="75"/>
        <v>0</v>
      </c>
      <c r="AD112" s="3">
        <f t="shared" si="75"/>
        <v>0</v>
      </c>
      <c r="AE112" s="3">
        <f t="shared" si="75"/>
        <v>0</v>
      </c>
      <c r="AF112" s="3">
        <f t="shared" si="75"/>
        <v>0</v>
      </c>
      <c r="AG112" s="3">
        <f t="shared" si="75"/>
        <v>0</v>
      </c>
      <c r="AH112" s="3">
        <f t="shared" si="75"/>
        <v>0</v>
      </c>
      <c r="AI112" s="3">
        <f t="shared" si="75"/>
        <v>0</v>
      </c>
      <c r="AJ112" s="3">
        <f t="shared" si="75"/>
        <v>0</v>
      </c>
      <c r="AK112" s="3">
        <f t="shared" si="75"/>
        <v>0</v>
      </c>
      <c r="AL112" s="3">
        <f t="shared" si="75"/>
        <v>0</v>
      </c>
      <c r="AM112" s="3">
        <f t="shared" si="75"/>
        <v>0</v>
      </c>
      <c r="AN112" s="3">
        <f t="shared" si="75"/>
        <v>0</v>
      </c>
      <c r="AO112" s="3">
        <f t="shared" si="75"/>
        <v>0</v>
      </c>
      <c r="AP112" s="3">
        <f t="shared" si="75"/>
        <v>0</v>
      </c>
      <c r="AQ112" s="3">
        <f t="shared" si="75"/>
        <v>0</v>
      </c>
      <c r="AR112" s="3">
        <f t="shared" si="75"/>
        <v>0</v>
      </c>
      <c r="AS112" s="3">
        <f t="shared" si="75"/>
        <v>0</v>
      </c>
      <c r="AT112" s="3">
        <f t="shared" si="75"/>
        <v>0</v>
      </c>
      <c r="AU112" s="3">
        <f t="shared" si="75"/>
        <v>0</v>
      </c>
      <c r="AV112" s="3">
        <f t="shared" si="75"/>
        <v>0</v>
      </c>
      <c r="AW112" s="3">
        <f t="shared" si="75"/>
        <v>0</v>
      </c>
      <c r="AX112" s="3">
        <f t="shared" si="75"/>
        <v>0</v>
      </c>
      <c r="AY112" s="3">
        <f t="shared" si="75"/>
        <v>0</v>
      </c>
      <c r="AZ112" s="3">
        <f t="shared" si="75"/>
        <v>0</v>
      </c>
      <c r="BA112" s="3">
        <f t="shared" si="75"/>
        <v>0</v>
      </c>
    </row>
    <row r="113" spans="3:53" ht="12.75">
      <c r="C113" t="str">
        <f t="shared" si="48"/>
        <v>UI Designer</v>
      </c>
      <c r="D113" t="str">
        <f t="shared" si="72"/>
        <v>Technology</v>
      </c>
      <c r="E113" t="str">
        <f t="shared" si="72"/>
        <v>FTE</v>
      </c>
      <c r="F113" s="3">
        <f aca="true" t="shared" si="76" ref="F113:BA113">IF($E113=EmpHourly,F65*VLOOKUP($C113,EmpCostTable,7,0),IF(F$85=1,F65*VLOOKUP($C113,EmpCostTable,4,0),F65*VLOOKUP($C113,EmpCostTable,5,0)))</f>
        <v>0</v>
      </c>
      <c r="G113" s="3">
        <f t="shared" si="76"/>
        <v>0</v>
      </c>
      <c r="H113" s="3">
        <f t="shared" si="76"/>
        <v>0</v>
      </c>
      <c r="I113" s="3">
        <f t="shared" si="76"/>
        <v>0</v>
      </c>
      <c r="J113" s="3">
        <f t="shared" si="76"/>
        <v>0</v>
      </c>
      <c r="K113" s="3">
        <f t="shared" si="76"/>
        <v>0</v>
      </c>
      <c r="L113" s="3">
        <f t="shared" si="76"/>
        <v>0</v>
      </c>
      <c r="M113" s="3">
        <f t="shared" si="76"/>
        <v>0</v>
      </c>
      <c r="N113" s="3">
        <f t="shared" si="76"/>
        <v>0</v>
      </c>
      <c r="O113" s="3">
        <f t="shared" si="76"/>
        <v>0</v>
      </c>
      <c r="P113" s="3">
        <f t="shared" si="76"/>
        <v>0</v>
      </c>
      <c r="Q113" s="3">
        <f t="shared" si="76"/>
        <v>0</v>
      </c>
      <c r="R113" s="3">
        <f t="shared" si="76"/>
        <v>0</v>
      </c>
      <c r="S113" s="3">
        <f t="shared" si="76"/>
        <v>0</v>
      </c>
      <c r="T113" s="3">
        <f t="shared" si="76"/>
        <v>0</v>
      </c>
      <c r="U113" s="3">
        <f t="shared" si="76"/>
        <v>0</v>
      </c>
      <c r="V113" s="3">
        <f t="shared" si="76"/>
        <v>0</v>
      </c>
      <c r="W113" s="3">
        <f t="shared" si="76"/>
        <v>0</v>
      </c>
      <c r="X113" s="3">
        <f t="shared" si="76"/>
        <v>0</v>
      </c>
      <c r="Y113" s="3">
        <f t="shared" si="76"/>
        <v>0</v>
      </c>
      <c r="Z113" s="3">
        <f t="shared" si="76"/>
        <v>0</v>
      </c>
      <c r="AA113" s="3">
        <f t="shared" si="76"/>
        <v>0</v>
      </c>
      <c r="AB113" s="3">
        <f t="shared" si="76"/>
        <v>0</v>
      </c>
      <c r="AC113" s="3">
        <f t="shared" si="76"/>
        <v>0</v>
      </c>
      <c r="AD113" s="3">
        <f t="shared" si="76"/>
        <v>0</v>
      </c>
      <c r="AE113" s="3">
        <f t="shared" si="76"/>
        <v>0</v>
      </c>
      <c r="AF113" s="3">
        <f t="shared" si="76"/>
        <v>0</v>
      </c>
      <c r="AG113" s="3">
        <f t="shared" si="76"/>
        <v>0</v>
      </c>
      <c r="AH113" s="3">
        <f t="shared" si="76"/>
        <v>0</v>
      </c>
      <c r="AI113" s="3">
        <f t="shared" si="76"/>
        <v>0</v>
      </c>
      <c r="AJ113" s="3">
        <f t="shared" si="76"/>
        <v>0</v>
      </c>
      <c r="AK113" s="3">
        <f t="shared" si="76"/>
        <v>0</v>
      </c>
      <c r="AL113" s="3">
        <f t="shared" si="76"/>
        <v>0</v>
      </c>
      <c r="AM113" s="3">
        <f t="shared" si="76"/>
        <v>0</v>
      </c>
      <c r="AN113" s="3">
        <f t="shared" si="76"/>
        <v>0</v>
      </c>
      <c r="AO113" s="3">
        <f t="shared" si="76"/>
        <v>0</v>
      </c>
      <c r="AP113" s="3">
        <f t="shared" si="76"/>
        <v>0</v>
      </c>
      <c r="AQ113" s="3">
        <f t="shared" si="76"/>
        <v>0</v>
      </c>
      <c r="AR113" s="3">
        <f t="shared" si="76"/>
        <v>0</v>
      </c>
      <c r="AS113" s="3">
        <f t="shared" si="76"/>
        <v>0</v>
      </c>
      <c r="AT113" s="3">
        <f t="shared" si="76"/>
        <v>0</v>
      </c>
      <c r="AU113" s="3">
        <f t="shared" si="76"/>
        <v>0</v>
      </c>
      <c r="AV113" s="3">
        <f t="shared" si="76"/>
        <v>0</v>
      </c>
      <c r="AW113" s="3">
        <f t="shared" si="76"/>
        <v>0</v>
      </c>
      <c r="AX113" s="3">
        <f t="shared" si="76"/>
        <v>0</v>
      </c>
      <c r="AY113" s="3">
        <f t="shared" si="76"/>
        <v>0</v>
      </c>
      <c r="AZ113" s="3">
        <f t="shared" si="76"/>
        <v>0</v>
      </c>
      <c r="BA113" s="3">
        <f t="shared" si="76"/>
        <v>0</v>
      </c>
    </row>
    <row r="114" spans="3:53" ht="12.75">
      <c r="C114" t="str">
        <f t="shared" si="48"/>
        <v>VP of Marketing</v>
      </c>
      <c r="D114" t="str">
        <f t="shared" si="72"/>
        <v>Sales &amp; Marketing</v>
      </c>
      <c r="E114" t="str">
        <f t="shared" si="72"/>
        <v>Hourly</v>
      </c>
      <c r="F114" s="3">
        <f aca="true" t="shared" si="77" ref="F114:BA114">IF($E114=EmpHourly,F66*VLOOKUP($C114,EmpCostTable,7,0),IF(F$85=1,F66*VLOOKUP($C114,EmpCostTable,4,0),F66*VLOOKUP($C114,EmpCostTable,5,0)))</f>
        <v>0</v>
      </c>
      <c r="G114" s="3">
        <f t="shared" si="77"/>
        <v>0</v>
      </c>
      <c r="H114" s="3">
        <f t="shared" si="77"/>
        <v>0</v>
      </c>
      <c r="I114" s="3">
        <f t="shared" si="77"/>
        <v>0</v>
      </c>
      <c r="J114" s="3">
        <f t="shared" si="77"/>
        <v>0</v>
      </c>
      <c r="K114" s="3">
        <f t="shared" si="77"/>
        <v>0</v>
      </c>
      <c r="L114" s="3">
        <f t="shared" si="77"/>
        <v>0</v>
      </c>
      <c r="M114" s="3">
        <f t="shared" si="77"/>
        <v>0</v>
      </c>
      <c r="N114" s="3">
        <f t="shared" si="77"/>
        <v>0</v>
      </c>
      <c r="O114" s="3">
        <f t="shared" si="77"/>
        <v>0</v>
      </c>
      <c r="P114" s="3">
        <f t="shared" si="77"/>
        <v>0</v>
      </c>
      <c r="Q114" s="3">
        <f t="shared" si="77"/>
        <v>0</v>
      </c>
      <c r="R114" s="3">
        <f t="shared" si="77"/>
        <v>0</v>
      </c>
      <c r="S114" s="3">
        <f t="shared" si="77"/>
        <v>0</v>
      </c>
      <c r="T114" s="3">
        <f t="shared" si="77"/>
        <v>0</v>
      </c>
      <c r="U114" s="3">
        <f t="shared" si="77"/>
        <v>0</v>
      </c>
      <c r="V114" s="3">
        <f t="shared" si="77"/>
        <v>0</v>
      </c>
      <c r="W114" s="3">
        <f t="shared" si="77"/>
        <v>0</v>
      </c>
      <c r="X114" s="3">
        <f t="shared" si="77"/>
        <v>0</v>
      </c>
      <c r="Y114" s="3">
        <f t="shared" si="77"/>
        <v>0</v>
      </c>
      <c r="Z114" s="3">
        <f t="shared" si="77"/>
        <v>0</v>
      </c>
      <c r="AA114" s="3">
        <f t="shared" si="77"/>
        <v>0</v>
      </c>
      <c r="AB114" s="3">
        <f t="shared" si="77"/>
        <v>0</v>
      </c>
      <c r="AC114" s="3">
        <f t="shared" si="77"/>
        <v>0</v>
      </c>
      <c r="AD114" s="3">
        <f t="shared" si="77"/>
        <v>0</v>
      </c>
      <c r="AE114" s="3">
        <f t="shared" si="77"/>
        <v>0</v>
      </c>
      <c r="AF114" s="3">
        <f t="shared" si="77"/>
        <v>0</v>
      </c>
      <c r="AG114" s="3">
        <f t="shared" si="77"/>
        <v>0</v>
      </c>
      <c r="AH114" s="3">
        <f t="shared" si="77"/>
        <v>0</v>
      </c>
      <c r="AI114" s="3">
        <f t="shared" si="77"/>
        <v>0</v>
      </c>
      <c r="AJ114" s="3">
        <f t="shared" si="77"/>
        <v>0</v>
      </c>
      <c r="AK114" s="3">
        <f t="shared" si="77"/>
        <v>0</v>
      </c>
      <c r="AL114" s="3">
        <f t="shared" si="77"/>
        <v>0</v>
      </c>
      <c r="AM114" s="3">
        <f t="shared" si="77"/>
        <v>0</v>
      </c>
      <c r="AN114" s="3">
        <f t="shared" si="77"/>
        <v>0</v>
      </c>
      <c r="AO114" s="3">
        <f t="shared" si="77"/>
        <v>0</v>
      </c>
      <c r="AP114" s="3">
        <f t="shared" si="77"/>
        <v>0</v>
      </c>
      <c r="AQ114" s="3">
        <f t="shared" si="77"/>
        <v>0</v>
      </c>
      <c r="AR114" s="3">
        <f t="shared" si="77"/>
        <v>0</v>
      </c>
      <c r="AS114" s="3">
        <f t="shared" si="77"/>
        <v>0</v>
      </c>
      <c r="AT114" s="3">
        <f t="shared" si="77"/>
        <v>0</v>
      </c>
      <c r="AU114" s="3">
        <f t="shared" si="77"/>
        <v>0</v>
      </c>
      <c r="AV114" s="3">
        <f t="shared" si="77"/>
        <v>0</v>
      </c>
      <c r="AW114" s="3">
        <f t="shared" si="77"/>
        <v>0</v>
      </c>
      <c r="AX114" s="3">
        <f t="shared" si="77"/>
        <v>0</v>
      </c>
      <c r="AY114" s="3">
        <f t="shared" si="77"/>
        <v>0</v>
      </c>
      <c r="AZ114" s="3">
        <f t="shared" si="77"/>
        <v>0</v>
      </c>
      <c r="BA114" s="3">
        <f t="shared" si="77"/>
        <v>0</v>
      </c>
    </row>
    <row r="115" spans="3:53" ht="12.75">
      <c r="C115" t="str">
        <f t="shared" si="48"/>
        <v>VP of Marketing</v>
      </c>
      <c r="D115" t="str">
        <f t="shared" si="72"/>
        <v>Sales &amp; Marketing</v>
      </c>
      <c r="E115" t="str">
        <f t="shared" si="72"/>
        <v>FTE</v>
      </c>
      <c r="F115" s="3">
        <f aca="true" t="shared" si="78" ref="F115:BA115">IF($E115=EmpHourly,F67*VLOOKUP($C115,EmpCostTable,7,0),IF(F$85=1,F67*VLOOKUP($C115,EmpCostTable,4,0),F67*VLOOKUP($C115,EmpCostTable,5,0)))</f>
        <v>0</v>
      </c>
      <c r="G115" s="3">
        <f t="shared" si="78"/>
        <v>0</v>
      </c>
      <c r="H115" s="3">
        <f t="shared" si="78"/>
        <v>0</v>
      </c>
      <c r="I115" s="3">
        <f t="shared" si="78"/>
        <v>0</v>
      </c>
      <c r="J115" s="3">
        <f t="shared" si="78"/>
        <v>0</v>
      </c>
      <c r="K115" s="3">
        <f t="shared" si="78"/>
        <v>0</v>
      </c>
      <c r="L115" s="3">
        <f t="shared" si="78"/>
        <v>0</v>
      </c>
      <c r="M115" s="3">
        <f t="shared" si="78"/>
        <v>0</v>
      </c>
      <c r="N115" s="3">
        <f t="shared" si="78"/>
        <v>0</v>
      </c>
      <c r="O115" s="3">
        <f t="shared" si="78"/>
        <v>0</v>
      </c>
      <c r="P115" s="3">
        <f t="shared" si="78"/>
        <v>0</v>
      </c>
      <c r="Q115" s="3">
        <f t="shared" si="78"/>
        <v>0</v>
      </c>
      <c r="R115" s="3">
        <f t="shared" si="78"/>
        <v>0</v>
      </c>
      <c r="S115" s="3">
        <f t="shared" si="78"/>
        <v>0</v>
      </c>
      <c r="T115" s="3">
        <f t="shared" si="78"/>
        <v>0</v>
      </c>
      <c r="U115" s="3">
        <f t="shared" si="78"/>
        <v>0</v>
      </c>
      <c r="V115" s="3">
        <f t="shared" si="78"/>
        <v>0</v>
      </c>
      <c r="W115" s="3">
        <f t="shared" si="78"/>
        <v>0</v>
      </c>
      <c r="X115" s="3">
        <f t="shared" si="78"/>
        <v>0</v>
      </c>
      <c r="Y115" s="3">
        <f t="shared" si="78"/>
        <v>0</v>
      </c>
      <c r="Z115" s="3">
        <f t="shared" si="78"/>
        <v>0</v>
      </c>
      <c r="AA115" s="3">
        <f t="shared" si="78"/>
        <v>0</v>
      </c>
      <c r="AB115" s="3">
        <f t="shared" si="78"/>
        <v>0</v>
      </c>
      <c r="AC115" s="3">
        <f t="shared" si="78"/>
        <v>0</v>
      </c>
      <c r="AD115" s="3">
        <f t="shared" si="78"/>
        <v>0</v>
      </c>
      <c r="AE115" s="3">
        <f t="shared" si="78"/>
        <v>0</v>
      </c>
      <c r="AF115" s="3">
        <f t="shared" si="78"/>
        <v>0</v>
      </c>
      <c r="AG115" s="3">
        <f t="shared" si="78"/>
        <v>0</v>
      </c>
      <c r="AH115" s="3">
        <f t="shared" si="78"/>
        <v>0</v>
      </c>
      <c r="AI115" s="3">
        <f t="shared" si="78"/>
        <v>0</v>
      </c>
      <c r="AJ115" s="3">
        <f t="shared" si="78"/>
        <v>0</v>
      </c>
      <c r="AK115" s="3">
        <f t="shared" si="78"/>
        <v>0</v>
      </c>
      <c r="AL115" s="3">
        <f t="shared" si="78"/>
        <v>0</v>
      </c>
      <c r="AM115" s="3">
        <f t="shared" si="78"/>
        <v>0</v>
      </c>
      <c r="AN115" s="3">
        <f t="shared" si="78"/>
        <v>0</v>
      </c>
      <c r="AO115" s="3">
        <f t="shared" si="78"/>
        <v>0</v>
      </c>
      <c r="AP115" s="3">
        <f t="shared" si="78"/>
        <v>0</v>
      </c>
      <c r="AQ115" s="3">
        <f t="shared" si="78"/>
        <v>0</v>
      </c>
      <c r="AR115" s="3">
        <f t="shared" si="78"/>
        <v>0</v>
      </c>
      <c r="AS115" s="3">
        <f t="shared" si="78"/>
        <v>0</v>
      </c>
      <c r="AT115" s="3">
        <f t="shared" si="78"/>
        <v>0</v>
      </c>
      <c r="AU115" s="3">
        <f t="shared" si="78"/>
        <v>0</v>
      </c>
      <c r="AV115" s="3">
        <f t="shared" si="78"/>
        <v>0</v>
      </c>
      <c r="AW115" s="3">
        <f t="shared" si="78"/>
        <v>0</v>
      </c>
      <c r="AX115" s="3">
        <f t="shared" si="78"/>
        <v>0</v>
      </c>
      <c r="AY115" s="3">
        <f t="shared" si="78"/>
        <v>0</v>
      </c>
      <c r="AZ115" s="3">
        <f t="shared" si="78"/>
        <v>0</v>
      </c>
      <c r="BA115" s="3">
        <f t="shared" si="78"/>
        <v>0</v>
      </c>
    </row>
    <row r="116" spans="3:53" ht="12.75">
      <c r="C116" t="str">
        <f t="shared" si="48"/>
        <v>Marketing Staff</v>
      </c>
      <c r="D116" t="str">
        <f t="shared" si="72"/>
        <v>Sales &amp; Marketing</v>
      </c>
      <c r="E116" t="str">
        <f t="shared" si="72"/>
        <v>Hourly</v>
      </c>
      <c r="F116" s="3">
        <f aca="true" t="shared" si="79" ref="F116:BA116">IF($E116=EmpHourly,F68*VLOOKUP($C116,EmpCostTable,7,0),IF(F$85=1,F68*VLOOKUP($C116,EmpCostTable,4,0),F68*VLOOKUP($C116,EmpCostTable,5,0)))</f>
        <v>0</v>
      </c>
      <c r="G116" s="3">
        <f t="shared" si="79"/>
        <v>0</v>
      </c>
      <c r="H116" s="3">
        <f t="shared" si="79"/>
        <v>0</v>
      </c>
      <c r="I116" s="3">
        <f t="shared" si="79"/>
        <v>0</v>
      </c>
      <c r="J116" s="3">
        <f t="shared" si="79"/>
        <v>0</v>
      </c>
      <c r="K116" s="3">
        <f t="shared" si="79"/>
        <v>0</v>
      </c>
      <c r="L116" s="3">
        <f t="shared" si="79"/>
        <v>0</v>
      </c>
      <c r="M116" s="3">
        <f t="shared" si="79"/>
        <v>0</v>
      </c>
      <c r="N116" s="3">
        <f t="shared" si="79"/>
        <v>0</v>
      </c>
      <c r="O116" s="3">
        <f t="shared" si="79"/>
        <v>0</v>
      </c>
      <c r="P116" s="3">
        <f t="shared" si="79"/>
        <v>0</v>
      </c>
      <c r="Q116" s="3">
        <f t="shared" si="79"/>
        <v>0</v>
      </c>
      <c r="R116" s="3">
        <f t="shared" si="79"/>
        <v>0</v>
      </c>
      <c r="S116" s="3">
        <f t="shared" si="79"/>
        <v>0</v>
      </c>
      <c r="T116" s="3">
        <f t="shared" si="79"/>
        <v>0</v>
      </c>
      <c r="U116" s="3">
        <f t="shared" si="79"/>
        <v>0</v>
      </c>
      <c r="V116" s="3">
        <f t="shared" si="79"/>
        <v>0</v>
      </c>
      <c r="W116" s="3">
        <f t="shared" si="79"/>
        <v>0</v>
      </c>
      <c r="X116" s="3">
        <f t="shared" si="79"/>
        <v>0</v>
      </c>
      <c r="Y116" s="3">
        <f t="shared" si="79"/>
        <v>0</v>
      </c>
      <c r="Z116" s="3">
        <f t="shared" si="79"/>
        <v>0</v>
      </c>
      <c r="AA116" s="3">
        <f t="shared" si="79"/>
        <v>0</v>
      </c>
      <c r="AB116" s="3">
        <f t="shared" si="79"/>
        <v>0</v>
      </c>
      <c r="AC116" s="3">
        <f t="shared" si="79"/>
        <v>0</v>
      </c>
      <c r="AD116" s="3">
        <f t="shared" si="79"/>
        <v>0</v>
      </c>
      <c r="AE116" s="3">
        <f t="shared" si="79"/>
        <v>0</v>
      </c>
      <c r="AF116" s="3">
        <f t="shared" si="79"/>
        <v>0</v>
      </c>
      <c r="AG116" s="3">
        <f t="shared" si="79"/>
        <v>0</v>
      </c>
      <c r="AH116" s="3">
        <f t="shared" si="79"/>
        <v>0</v>
      </c>
      <c r="AI116" s="3">
        <f t="shared" si="79"/>
        <v>0</v>
      </c>
      <c r="AJ116" s="3">
        <f t="shared" si="79"/>
        <v>0</v>
      </c>
      <c r="AK116" s="3">
        <f t="shared" si="79"/>
        <v>0</v>
      </c>
      <c r="AL116" s="3">
        <f t="shared" si="79"/>
        <v>0</v>
      </c>
      <c r="AM116" s="3">
        <f t="shared" si="79"/>
        <v>0</v>
      </c>
      <c r="AN116" s="3">
        <f t="shared" si="79"/>
        <v>0</v>
      </c>
      <c r="AO116" s="3">
        <f t="shared" si="79"/>
        <v>0</v>
      </c>
      <c r="AP116" s="3">
        <f t="shared" si="79"/>
        <v>0</v>
      </c>
      <c r="AQ116" s="3">
        <f t="shared" si="79"/>
        <v>0</v>
      </c>
      <c r="AR116" s="3">
        <f t="shared" si="79"/>
        <v>0</v>
      </c>
      <c r="AS116" s="3">
        <f t="shared" si="79"/>
        <v>0</v>
      </c>
      <c r="AT116" s="3">
        <f t="shared" si="79"/>
        <v>0</v>
      </c>
      <c r="AU116" s="3">
        <f t="shared" si="79"/>
        <v>0</v>
      </c>
      <c r="AV116" s="3">
        <f t="shared" si="79"/>
        <v>0</v>
      </c>
      <c r="AW116" s="3">
        <f t="shared" si="79"/>
        <v>0</v>
      </c>
      <c r="AX116" s="3">
        <f t="shared" si="79"/>
        <v>0</v>
      </c>
      <c r="AY116" s="3">
        <f t="shared" si="79"/>
        <v>0</v>
      </c>
      <c r="AZ116" s="3">
        <f t="shared" si="79"/>
        <v>0</v>
      </c>
      <c r="BA116" s="3">
        <f t="shared" si="79"/>
        <v>0</v>
      </c>
    </row>
    <row r="117" spans="3:53" ht="12.75">
      <c r="C117" t="str">
        <f t="shared" si="48"/>
        <v>Marketing Staff</v>
      </c>
      <c r="D117" t="str">
        <f t="shared" si="72"/>
        <v>Sales &amp; Marketing</v>
      </c>
      <c r="E117" t="str">
        <f t="shared" si="72"/>
        <v>FTE</v>
      </c>
      <c r="F117" s="3">
        <f aca="true" t="shared" si="80" ref="F117:BA117">IF($E117=EmpHourly,F69*VLOOKUP($C117,EmpCostTable,7,0),IF(F$85=1,F69*VLOOKUP($C117,EmpCostTable,4,0),F69*VLOOKUP($C117,EmpCostTable,5,0)))</f>
        <v>0</v>
      </c>
      <c r="G117" s="3">
        <f t="shared" si="80"/>
        <v>0</v>
      </c>
      <c r="H117" s="3">
        <f t="shared" si="80"/>
        <v>0</v>
      </c>
      <c r="I117" s="3">
        <f t="shared" si="80"/>
        <v>0</v>
      </c>
      <c r="J117" s="3">
        <f t="shared" si="80"/>
        <v>0</v>
      </c>
      <c r="K117" s="3">
        <f t="shared" si="80"/>
        <v>0</v>
      </c>
      <c r="L117" s="3">
        <f t="shared" si="80"/>
        <v>0</v>
      </c>
      <c r="M117" s="3">
        <f t="shared" si="80"/>
        <v>0</v>
      </c>
      <c r="N117" s="3">
        <f t="shared" si="80"/>
        <v>0</v>
      </c>
      <c r="O117" s="3">
        <f t="shared" si="80"/>
        <v>0</v>
      </c>
      <c r="P117" s="3">
        <f t="shared" si="80"/>
        <v>0</v>
      </c>
      <c r="Q117" s="3">
        <f t="shared" si="80"/>
        <v>0</v>
      </c>
      <c r="R117" s="3">
        <f t="shared" si="80"/>
        <v>0</v>
      </c>
      <c r="S117" s="3">
        <f t="shared" si="80"/>
        <v>0</v>
      </c>
      <c r="T117" s="3">
        <f t="shared" si="80"/>
        <v>0</v>
      </c>
      <c r="U117" s="3">
        <f t="shared" si="80"/>
        <v>0</v>
      </c>
      <c r="V117" s="3">
        <f t="shared" si="80"/>
        <v>0</v>
      </c>
      <c r="W117" s="3">
        <f t="shared" si="80"/>
        <v>0</v>
      </c>
      <c r="X117" s="3">
        <f t="shared" si="80"/>
        <v>0</v>
      </c>
      <c r="Y117" s="3">
        <f t="shared" si="80"/>
        <v>0</v>
      </c>
      <c r="Z117" s="3">
        <f t="shared" si="80"/>
        <v>0</v>
      </c>
      <c r="AA117" s="3">
        <f t="shared" si="80"/>
        <v>0</v>
      </c>
      <c r="AB117" s="3">
        <f t="shared" si="80"/>
        <v>0</v>
      </c>
      <c r="AC117" s="3">
        <f t="shared" si="80"/>
        <v>0</v>
      </c>
      <c r="AD117" s="3">
        <f t="shared" si="80"/>
        <v>0</v>
      </c>
      <c r="AE117" s="3">
        <f t="shared" si="80"/>
        <v>0</v>
      </c>
      <c r="AF117" s="3">
        <f t="shared" si="80"/>
        <v>0</v>
      </c>
      <c r="AG117" s="3">
        <f t="shared" si="80"/>
        <v>0</v>
      </c>
      <c r="AH117" s="3">
        <f t="shared" si="80"/>
        <v>0</v>
      </c>
      <c r="AI117" s="3">
        <f t="shared" si="80"/>
        <v>0</v>
      </c>
      <c r="AJ117" s="3">
        <f t="shared" si="80"/>
        <v>0</v>
      </c>
      <c r="AK117" s="3">
        <f t="shared" si="80"/>
        <v>0</v>
      </c>
      <c r="AL117" s="3">
        <f t="shared" si="80"/>
        <v>0</v>
      </c>
      <c r="AM117" s="3">
        <f t="shared" si="80"/>
        <v>0</v>
      </c>
      <c r="AN117" s="3">
        <f t="shared" si="80"/>
        <v>0</v>
      </c>
      <c r="AO117" s="3">
        <f t="shared" si="80"/>
        <v>0</v>
      </c>
      <c r="AP117" s="3">
        <f t="shared" si="80"/>
        <v>0</v>
      </c>
      <c r="AQ117" s="3">
        <f t="shared" si="80"/>
        <v>0</v>
      </c>
      <c r="AR117" s="3">
        <f t="shared" si="80"/>
        <v>0</v>
      </c>
      <c r="AS117" s="3">
        <f t="shared" si="80"/>
        <v>0</v>
      </c>
      <c r="AT117" s="3">
        <f t="shared" si="80"/>
        <v>0</v>
      </c>
      <c r="AU117" s="3">
        <f t="shared" si="80"/>
        <v>0</v>
      </c>
      <c r="AV117" s="3">
        <f t="shared" si="80"/>
        <v>0</v>
      </c>
      <c r="AW117" s="3">
        <f t="shared" si="80"/>
        <v>0</v>
      </c>
      <c r="AX117" s="3">
        <f t="shared" si="80"/>
        <v>0</v>
      </c>
      <c r="AY117" s="3">
        <f t="shared" si="80"/>
        <v>0</v>
      </c>
      <c r="AZ117" s="3">
        <f t="shared" si="80"/>
        <v>0</v>
      </c>
      <c r="BA117" s="3">
        <f t="shared" si="80"/>
        <v>0</v>
      </c>
    </row>
    <row r="118" spans="3:53" ht="12.75">
      <c r="C118" t="str">
        <f t="shared" si="48"/>
        <v>VP of Bizdev</v>
      </c>
      <c r="D118" t="str">
        <f t="shared" si="72"/>
        <v>Sales &amp; Marketing</v>
      </c>
      <c r="E118" t="str">
        <f t="shared" si="72"/>
        <v>Hourly</v>
      </c>
      <c r="F118" s="3">
        <f aca="true" t="shared" si="81" ref="F118:BA118">IF($E118=EmpHourly,F70*VLOOKUP($C118,EmpCostTable,7,0),IF(F$85=1,F70*VLOOKUP($C118,EmpCostTable,4,0),F70*VLOOKUP($C118,EmpCostTable,5,0)))</f>
        <v>0</v>
      </c>
      <c r="G118" s="3">
        <f t="shared" si="81"/>
        <v>0</v>
      </c>
      <c r="H118" s="3">
        <f t="shared" si="81"/>
        <v>0</v>
      </c>
      <c r="I118" s="3">
        <f t="shared" si="81"/>
        <v>0</v>
      </c>
      <c r="J118" s="3">
        <f t="shared" si="81"/>
        <v>0</v>
      </c>
      <c r="K118" s="3">
        <f t="shared" si="81"/>
        <v>0</v>
      </c>
      <c r="L118" s="3">
        <f t="shared" si="81"/>
        <v>0</v>
      </c>
      <c r="M118" s="3">
        <f t="shared" si="81"/>
        <v>0</v>
      </c>
      <c r="N118" s="3">
        <f t="shared" si="81"/>
        <v>0</v>
      </c>
      <c r="O118" s="3">
        <f t="shared" si="81"/>
        <v>0</v>
      </c>
      <c r="P118" s="3">
        <f t="shared" si="81"/>
        <v>0</v>
      </c>
      <c r="Q118" s="3">
        <f t="shared" si="81"/>
        <v>0</v>
      </c>
      <c r="R118" s="3">
        <f t="shared" si="81"/>
        <v>0</v>
      </c>
      <c r="S118" s="3">
        <f t="shared" si="81"/>
        <v>0</v>
      </c>
      <c r="T118" s="3">
        <f t="shared" si="81"/>
        <v>0</v>
      </c>
      <c r="U118" s="3">
        <f t="shared" si="81"/>
        <v>0</v>
      </c>
      <c r="V118" s="3">
        <f t="shared" si="81"/>
        <v>0</v>
      </c>
      <c r="W118" s="3">
        <f t="shared" si="81"/>
        <v>0</v>
      </c>
      <c r="X118" s="3">
        <f t="shared" si="81"/>
        <v>0</v>
      </c>
      <c r="Y118" s="3">
        <f t="shared" si="81"/>
        <v>0</v>
      </c>
      <c r="Z118" s="3">
        <f t="shared" si="81"/>
        <v>0</v>
      </c>
      <c r="AA118" s="3">
        <f t="shared" si="81"/>
        <v>0</v>
      </c>
      <c r="AB118" s="3">
        <f t="shared" si="81"/>
        <v>0</v>
      </c>
      <c r="AC118" s="3">
        <f t="shared" si="81"/>
        <v>0</v>
      </c>
      <c r="AD118" s="3">
        <f t="shared" si="81"/>
        <v>0</v>
      </c>
      <c r="AE118" s="3">
        <f t="shared" si="81"/>
        <v>0</v>
      </c>
      <c r="AF118" s="3">
        <f t="shared" si="81"/>
        <v>0</v>
      </c>
      <c r="AG118" s="3">
        <f t="shared" si="81"/>
        <v>0</v>
      </c>
      <c r="AH118" s="3">
        <f t="shared" si="81"/>
        <v>0</v>
      </c>
      <c r="AI118" s="3">
        <f t="shared" si="81"/>
        <v>0</v>
      </c>
      <c r="AJ118" s="3">
        <f t="shared" si="81"/>
        <v>0</v>
      </c>
      <c r="AK118" s="3">
        <f t="shared" si="81"/>
        <v>0</v>
      </c>
      <c r="AL118" s="3">
        <f t="shared" si="81"/>
        <v>0</v>
      </c>
      <c r="AM118" s="3">
        <f t="shared" si="81"/>
        <v>0</v>
      </c>
      <c r="AN118" s="3">
        <f t="shared" si="81"/>
        <v>0</v>
      </c>
      <c r="AO118" s="3">
        <f t="shared" si="81"/>
        <v>0</v>
      </c>
      <c r="AP118" s="3">
        <f t="shared" si="81"/>
        <v>0</v>
      </c>
      <c r="AQ118" s="3">
        <f t="shared" si="81"/>
        <v>0</v>
      </c>
      <c r="AR118" s="3">
        <f t="shared" si="81"/>
        <v>0</v>
      </c>
      <c r="AS118" s="3">
        <f t="shared" si="81"/>
        <v>0</v>
      </c>
      <c r="AT118" s="3">
        <f t="shared" si="81"/>
        <v>0</v>
      </c>
      <c r="AU118" s="3">
        <f t="shared" si="81"/>
        <v>0</v>
      </c>
      <c r="AV118" s="3">
        <f t="shared" si="81"/>
        <v>0</v>
      </c>
      <c r="AW118" s="3">
        <f t="shared" si="81"/>
        <v>0</v>
      </c>
      <c r="AX118" s="3">
        <f t="shared" si="81"/>
        <v>0</v>
      </c>
      <c r="AY118" s="3">
        <f t="shared" si="81"/>
        <v>0</v>
      </c>
      <c r="AZ118" s="3">
        <f t="shared" si="81"/>
        <v>0</v>
      </c>
      <c r="BA118" s="3">
        <f t="shared" si="81"/>
        <v>0</v>
      </c>
    </row>
    <row r="119" spans="3:53" ht="12.75">
      <c r="C119" t="str">
        <f t="shared" si="48"/>
        <v>VP of Bizdev</v>
      </c>
      <c r="D119" t="str">
        <f t="shared" si="72"/>
        <v>Sales &amp; Marketing</v>
      </c>
      <c r="E119" t="str">
        <f t="shared" si="72"/>
        <v>FTE</v>
      </c>
      <c r="F119" s="3">
        <f aca="true" t="shared" si="82" ref="F119:BA119">IF($E119=EmpHourly,F71*VLOOKUP($C119,EmpCostTable,7,0),IF(F$85=1,F71*VLOOKUP($C119,EmpCostTable,4,0),F71*VLOOKUP($C119,EmpCostTable,5,0)))</f>
        <v>0</v>
      </c>
      <c r="G119" s="3">
        <f t="shared" si="82"/>
        <v>0</v>
      </c>
      <c r="H119" s="3">
        <f t="shared" si="82"/>
        <v>0</v>
      </c>
      <c r="I119" s="3">
        <f t="shared" si="82"/>
        <v>0</v>
      </c>
      <c r="J119" s="3">
        <f t="shared" si="82"/>
        <v>0</v>
      </c>
      <c r="K119" s="3">
        <f t="shared" si="82"/>
        <v>0</v>
      </c>
      <c r="L119" s="3">
        <f t="shared" si="82"/>
        <v>0</v>
      </c>
      <c r="M119" s="3">
        <f t="shared" si="82"/>
        <v>0</v>
      </c>
      <c r="N119" s="3">
        <f t="shared" si="82"/>
        <v>0</v>
      </c>
      <c r="O119" s="3">
        <f t="shared" si="82"/>
        <v>0</v>
      </c>
      <c r="P119" s="3">
        <f t="shared" si="82"/>
        <v>0</v>
      </c>
      <c r="Q119" s="3">
        <f t="shared" si="82"/>
        <v>0</v>
      </c>
      <c r="R119" s="3">
        <f t="shared" si="82"/>
        <v>0</v>
      </c>
      <c r="S119" s="3">
        <f t="shared" si="82"/>
        <v>0</v>
      </c>
      <c r="T119" s="3">
        <f t="shared" si="82"/>
        <v>0</v>
      </c>
      <c r="U119" s="3">
        <f t="shared" si="82"/>
        <v>0</v>
      </c>
      <c r="V119" s="3">
        <f t="shared" si="82"/>
        <v>0</v>
      </c>
      <c r="W119" s="3">
        <f t="shared" si="82"/>
        <v>0</v>
      </c>
      <c r="X119" s="3">
        <f t="shared" si="82"/>
        <v>0</v>
      </c>
      <c r="Y119" s="3">
        <f t="shared" si="82"/>
        <v>0</v>
      </c>
      <c r="Z119" s="3">
        <f t="shared" si="82"/>
        <v>0</v>
      </c>
      <c r="AA119" s="3">
        <f t="shared" si="82"/>
        <v>0</v>
      </c>
      <c r="AB119" s="3">
        <f t="shared" si="82"/>
        <v>0</v>
      </c>
      <c r="AC119" s="3">
        <f t="shared" si="82"/>
        <v>0</v>
      </c>
      <c r="AD119" s="3">
        <f t="shared" si="82"/>
        <v>0</v>
      </c>
      <c r="AE119" s="3">
        <f t="shared" si="82"/>
        <v>0</v>
      </c>
      <c r="AF119" s="3">
        <f t="shared" si="82"/>
        <v>0</v>
      </c>
      <c r="AG119" s="3">
        <f t="shared" si="82"/>
        <v>0</v>
      </c>
      <c r="AH119" s="3">
        <f t="shared" si="82"/>
        <v>0</v>
      </c>
      <c r="AI119" s="3">
        <f t="shared" si="82"/>
        <v>0</v>
      </c>
      <c r="AJ119" s="3">
        <f t="shared" si="82"/>
        <v>0</v>
      </c>
      <c r="AK119" s="3">
        <f t="shared" si="82"/>
        <v>0</v>
      </c>
      <c r="AL119" s="3">
        <f t="shared" si="82"/>
        <v>0</v>
      </c>
      <c r="AM119" s="3">
        <f t="shared" si="82"/>
        <v>0</v>
      </c>
      <c r="AN119" s="3">
        <f t="shared" si="82"/>
        <v>0</v>
      </c>
      <c r="AO119" s="3">
        <f t="shared" si="82"/>
        <v>0</v>
      </c>
      <c r="AP119" s="3">
        <f t="shared" si="82"/>
        <v>0</v>
      </c>
      <c r="AQ119" s="3">
        <f t="shared" si="82"/>
        <v>0</v>
      </c>
      <c r="AR119" s="3">
        <f t="shared" si="82"/>
        <v>0</v>
      </c>
      <c r="AS119" s="3">
        <f t="shared" si="82"/>
        <v>0</v>
      </c>
      <c r="AT119" s="3">
        <f t="shared" si="82"/>
        <v>0</v>
      </c>
      <c r="AU119" s="3">
        <f t="shared" si="82"/>
        <v>0</v>
      </c>
      <c r="AV119" s="3">
        <f t="shared" si="82"/>
        <v>0</v>
      </c>
      <c r="AW119" s="3">
        <f t="shared" si="82"/>
        <v>0</v>
      </c>
      <c r="AX119" s="3">
        <f t="shared" si="82"/>
        <v>0</v>
      </c>
      <c r="AY119" s="3">
        <f t="shared" si="82"/>
        <v>0</v>
      </c>
      <c r="AZ119" s="3">
        <f t="shared" si="82"/>
        <v>0</v>
      </c>
      <c r="BA119" s="3">
        <f t="shared" si="82"/>
        <v>0</v>
      </c>
    </row>
    <row r="120" spans="3:53" ht="12.75">
      <c r="C120" t="str">
        <f t="shared" si="48"/>
        <v>VP of Sales</v>
      </c>
      <c r="D120" t="str">
        <f t="shared" si="72"/>
        <v>Sales &amp; Marketing</v>
      </c>
      <c r="E120" t="str">
        <f t="shared" si="72"/>
        <v>Hourly</v>
      </c>
      <c r="F120" s="3">
        <f aca="true" t="shared" si="83" ref="F120:BA120">IF($E120=EmpHourly,F72*VLOOKUP($C120,EmpCostTable,7,0),IF(F$85=1,F72*VLOOKUP($C120,EmpCostTable,4,0),F72*VLOOKUP($C120,EmpCostTable,5,0)))</f>
        <v>0</v>
      </c>
      <c r="G120" s="3">
        <f t="shared" si="83"/>
        <v>0</v>
      </c>
      <c r="H120" s="3">
        <f t="shared" si="83"/>
        <v>0</v>
      </c>
      <c r="I120" s="3">
        <f t="shared" si="83"/>
        <v>0</v>
      </c>
      <c r="J120" s="3">
        <f t="shared" si="83"/>
        <v>0</v>
      </c>
      <c r="K120" s="3">
        <f t="shared" si="83"/>
        <v>0</v>
      </c>
      <c r="L120" s="3">
        <f t="shared" si="83"/>
        <v>0</v>
      </c>
      <c r="M120" s="3">
        <f t="shared" si="83"/>
        <v>0</v>
      </c>
      <c r="N120" s="3">
        <f t="shared" si="83"/>
        <v>0</v>
      </c>
      <c r="O120" s="3">
        <f t="shared" si="83"/>
        <v>0</v>
      </c>
      <c r="P120" s="3">
        <f t="shared" si="83"/>
        <v>0</v>
      </c>
      <c r="Q120" s="3">
        <f t="shared" si="83"/>
        <v>0</v>
      </c>
      <c r="R120" s="3">
        <f t="shared" si="83"/>
        <v>0</v>
      </c>
      <c r="S120" s="3">
        <f t="shared" si="83"/>
        <v>0</v>
      </c>
      <c r="T120" s="3">
        <f t="shared" si="83"/>
        <v>0</v>
      </c>
      <c r="U120" s="3">
        <f t="shared" si="83"/>
        <v>0</v>
      </c>
      <c r="V120" s="3">
        <f t="shared" si="83"/>
        <v>0</v>
      </c>
      <c r="W120" s="3">
        <f t="shared" si="83"/>
        <v>0</v>
      </c>
      <c r="X120" s="3">
        <f t="shared" si="83"/>
        <v>0</v>
      </c>
      <c r="Y120" s="3">
        <f t="shared" si="83"/>
        <v>0</v>
      </c>
      <c r="Z120" s="3">
        <f t="shared" si="83"/>
        <v>0</v>
      </c>
      <c r="AA120" s="3">
        <f t="shared" si="83"/>
        <v>0</v>
      </c>
      <c r="AB120" s="3">
        <f t="shared" si="83"/>
        <v>0</v>
      </c>
      <c r="AC120" s="3">
        <f t="shared" si="83"/>
        <v>0</v>
      </c>
      <c r="AD120" s="3">
        <f t="shared" si="83"/>
        <v>0</v>
      </c>
      <c r="AE120" s="3">
        <f t="shared" si="83"/>
        <v>0</v>
      </c>
      <c r="AF120" s="3">
        <f t="shared" si="83"/>
        <v>0</v>
      </c>
      <c r="AG120" s="3">
        <f t="shared" si="83"/>
        <v>0</v>
      </c>
      <c r="AH120" s="3">
        <f t="shared" si="83"/>
        <v>0</v>
      </c>
      <c r="AI120" s="3">
        <f t="shared" si="83"/>
        <v>0</v>
      </c>
      <c r="AJ120" s="3">
        <f t="shared" si="83"/>
        <v>0</v>
      </c>
      <c r="AK120" s="3">
        <f t="shared" si="83"/>
        <v>0</v>
      </c>
      <c r="AL120" s="3">
        <f t="shared" si="83"/>
        <v>0</v>
      </c>
      <c r="AM120" s="3">
        <f t="shared" si="83"/>
        <v>0</v>
      </c>
      <c r="AN120" s="3">
        <f t="shared" si="83"/>
        <v>0</v>
      </c>
      <c r="AO120" s="3">
        <f t="shared" si="83"/>
        <v>0</v>
      </c>
      <c r="AP120" s="3">
        <f t="shared" si="83"/>
        <v>0</v>
      </c>
      <c r="AQ120" s="3">
        <f t="shared" si="83"/>
        <v>0</v>
      </c>
      <c r="AR120" s="3">
        <f t="shared" si="83"/>
        <v>0</v>
      </c>
      <c r="AS120" s="3">
        <f t="shared" si="83"/>
        <v>0</v>
      </c>
      <c r="AT120" s="3">
        <f t="shared" si="83"/>
        <v>0</v>
      </c>
      <c r="AU120" s="3">
        <f t="shared" si="83"/>
        <v>0</v>
      </c>
      <c r="AV120" s="3">
        <f t="shared" si="83"/>
        <v>0</v>
      </c>
      <c r="AW120" s="3">
        <f t="shared" si="83"/>
        <v>0</v>
      </c>
      <c r="AX120" s="3">
        <f t="shared" si="83"/>
        <v>0</v>
      </c>
      <c r="AY120" s="3">
        <f t="shared" si="83"/>
        <v>0</v>
      </c>
      <c r="AZ120" s="3">
        <f t="shared" si="83"/>
        <v>0</v>
      </c>
      <c r="BA120" s="3">
        <f t="shared" si="83"/>
        <v>0</v>
      </c>
    </row>
    <row r="121" spans="3:53" ht="12.75">
      <c r="C121" t="str">
        <f t="shared" si="48"/>
        <v>VP of Sales</v>
      </c>
      <c r="D121" t="str">
        <f t="shared" si="72"/>
        <v>Sales &amp; Marketing</v>
      </c>
      <c r="E121" t="str">
        <f t="shared" si="72"/>
        <v>FTE</v>
      </c>
      <c r="F121" s="3">
        <f aca="true" t="shared" si="84" ref="F121:BA121">IF($E121=EmpHourly,F73*VLOOKUP($C121,EmpCostTable,7,0),IF(F$85=1,F73*VLOOKUP($C121,EmpCostTable,4,0),F73*VLOOKUP($C121,EmpCostTable,5,0)))</f>
        <v>0</v>
      </c>
      <c r="G121" s="3">
        <f t="shared" si="84"/>
        <v>0</v>
      </c>
      <c r="H121" s="3">
        <f t="shared" si="84"/>
        <v>0</v>
      </c>
      <c r="I121" s="3">
        <f t="shared" si="84"/>
        <v>0</v>
      </c>
      <c r="J121" s="3">
        <f t="shared" si="84"/>
        <v>0</v>
      </c>
      <c r="K121" s="3">
        <f t="shared" si="84"/>
        <v>0</v>
      </c>
      <c r="L121" s="3">
        <f t="shared" si="84"/>
        <v>0</v>
      </c>
      <c r="M121" s="3">
        <f t="shared" si="84"/>
        <v>0</v>
      </c>
      <c r="N121" s="3">
        <f t="shared" si="84"/>
        <v>0</v>
      </c>
      <c r="O121" s="3">
        <f t="shared" si="84"/>
        <v>0</v>
      </c>
      <c r="P121" s="3">
        <f t="shared" si="84"/>
        <v>0</v>
      </c>
      <c r="Q121" s="3">
        <f t="shared" si="84"/>
        <v>0</v>
      </c>
      <c r="R121" s="3">
        <f t="shared" si="84"/>
        <v>0</v>
      </c>
      <c r="S121" s="3">
        <f t="shared" si="84"/>
        <v>0</v>
      </c>
      <c r="T121" s="3">
        <f t="shared" si="84"/>
        <v>0</v>
      </c>
      <c r="U121" s="3">
        <f t="shared" si="84"/>
        <v>0</v>
      </c>
      <c r="V121" s="3">
        <f t="shared" si="84"/>
        <v>0</v>
      </c>
      <c r="W121" s="3">
        <f t="shared" si="84"/>
        <v>0</v>
      </c>
      <c r="X121" s="3">
        <f t="shared" si="84"/>
        <v>0</v>
      </c>
      <c r="Y121" s="3">
        <f t="shared" si="84"/>
        <v>0</v>
      </c>
      <c r="Z121" s="3">
        <f t="shared" si="84"/>
        <v>0</v>
      </c>
      <c r="AA121" s="3">
        <f t="shared" si="84"/>
        <v>0</v>
      </c>
      <c r="AB121" s="3">
        <f t="shared" si="84"/>
        <v>0</v>
      </c>
      <c r="AC121" s="3">
        <f t="shared" si="84"/>
        <v>0</v>
      </c>
      <c r="AD121" s="3">
        <f t="shared" si="84"/>
        <v>0</v>
      </c>
      <c r="AE121" s="3">
        <f t="shared" si="84"/>
        <v>0</v>
      </c>
      <c r="AF121" s="3">
        <f t="shared" si="84"/>
        <v>0</v>
      </c>
      <c r="AG121" s="3">
        <f t="shared" si="84"/>
        <v>0</v>
      </c>
      <c r="AH121" s="3">
        <f t="shared" si="84"/>
        <v>0</v>
      </c>
      <c r="AI121" s="3">
        <f t="shared" si="84"/>
        <v>0</v>
      </c>
      <c r="AJ121" s="3">
        <f t="shared" si="84"/>
        <v>0</v>
      </c>
      <c r="AK121" s="3">
        <f t="shared" si="84"/>
        <v>0</v>
      </c>
      <c r="AL121" s="3">
        <f t="shared" si="84"/>
        <v>0</v>
      </c>
      <c r="AM121" s="3">
        <f t="shared" si="84"/>
        <v>0</v>
      </c>
      <c r="AN121" s="3">
        <f t="shared" si="84"/>
        <v>0</v>
      </c>
      <c r="AO121" s="3">
        <f t="shared" si="84"/>
        <v>0</v>
      </c>
      <c r="AP121" s="3">
        <f t="shared" si="84"/>
        <v>0</v>
      </c>
      <c r="AQ121" s="3">
        <f t="shared" si="84"/>
        <v>0</v>
      </c>
      <c r="AR121" s="3">
        <f t="shared" si="84"/>
        <v>0</v>
      </c>
      <c r="AS121" s="3">
        <f t="shared" si="84"/>
        <v>0</v>
      </c>
      <c r="AT121" s="3">
        <f t="shared" si="84"/>
        <v>0</v>
      </c>
      <c r="AU121" s="3">
        <f t="shared" si="84"/>
        <v>0</v>
      </c>
      <c r="AV121" s="3">
        <f t="shared" si="84"/>
        <v>0</v>
      </c>
      <c r="AW121" s="3">
        <f t="shared" si="84"/>
        <v>0</v>
      </c>
      <c r="AX121" s="3">
        <f t="shared" si="84"/>
        <v>0</v>
      </c>
      <c r="AY121" s="3">
        <f t="shared" si="84"/>
        <v>0</v>
      </c>
      <c r="AZ121" s="3">
        <f t="shared" si="84"/>
        <v>0</v>
      </c>
      <c r="BA121" s="3">
        <f t="shared" si="84"/>
        <v>0</v>
      </c>
    </row>
    <row r="122" spans="3:53" ht="12.75">
      <c r="C122" t="str">
        <f t="shared" si="48"/>
        <v>Inside Sales</v>
      </c>
      <c r="D122" t="str">
        <f t="shared" si="72"/>
        <v>Sales &amp; Marketing</v>
      </c>
      <c r="E122" t="str">
        <f t="shared" si="72"/>
        <v>Hourly</v>
      </c>
      <c r="F122" s="3">
        <f aca="true" t="shared" si="85" ref="F122:BA122">IF($E122=EmpHourly,F74*VLOOKUP($C122,EmpCostTable,7,0),IF(F$85=1,F74*VLOOKUP($C122,EmpCostTable,4,0),F74*VLOOKUP($C122,EmpCostTable,5,0)))</f>
        <v>0</v>
      </c>
      <c r="G122" s="3">
        <f t="shared" si="85"/>
        <v>0</v>
      </c>
      <c r="H122" s="3">
        <f t="shared" si="85"/>
        <v>0</v>
      </c>
      <c r="I122" s="3">
        <f t="shared" si="85"/>
        <v>0</v>
      </c>
      <c r="J122" s="3">
        <f t="shared" si="85"/>
        <v>0</v>
      </c>
      <c r="K122" s="3">
        <f t="shared" si="85"/>
        <v>0</v>
      </c>
      <c r="L122" s="3">
        <f t="shared" si="85"/>
        <v>0</v>
      </c>
      <c r="M122" s="3">
        <f t="shared" si="85"/>
        <v>0</v>
      </c>
      <c r="N122" s="3">
        <f t="shared" si="85"/>
        <v>0</v>
      </c>
      <c r="O122" s="3">
        <f t="shared" si="85"/>
        <v>0</v>
      </c>
      <c r="P122" s="3">
        <f t="shared" si="85"/>
        <v>0</v>
      </c>
      <c r="Q122" s="3">
        <f t="shared" si="85"/>
        <v>0</v>
      </c>
      <c r="R122" s="3">
        <f t="shared" si="85"/>
        <v>0</v>
      </c>
      <c r="S122" s="3">
        <f t="shared" si="85"/>
        <v>0</v>
      </c>
      <c r="T122" s="3">
        <f t="shared" si="85"/>
        <v>0</v>
      </c>
      <c r="U122" s="3">
        <f t="shared" si="85"/>
        <v>0</v>
      </c>
      <c r="V122" s="3">
        <f t="shared" si="85"/>
        <v>0</v>
      </c>
      <c r="W122" s="3">
        <f t="shared" si="85"/>
        <v>0</v>
      </c>
      <c r="X122" s="3">
        <f t="shared" si="85"/>
        <v>0</v>
      </c>
      <c r="Y122" s="3">
        <f t="shared" si="85"/>
        <v>0</v>
      </c>
      <c r="Z122" s="3">
        <f t="shared" si="85"/>
        <v>0</v>
      </c>
      <c r="AA122" s="3">
        <f t="shared" si="85"/>
        <v>0</v>
      </c>
      <c r="AB122" s="3">
        <f t="shared" si="85"/>
        <v>0</v>
      </c>
      <c r="AC122" s="3">
        <f t="shared" si="85"/>
        <v>0</v>
      </c>
      <c r="AD122" s="3">
        <f t="shared" si="85"/>
        <v>0</v>
      </c>
      <c r="AE122" s="3">
        <f t="shared" si="85"/>
        <v>0</v>
      </c>
      <c r="AF122" s="3">
        <f t="shared" si="85"/>
        <v>0</v>
      </c>
      <c r="AG122" s="3">
        <f t="shared" si="85"/>
        <v>0</v>
      </c>
      <c r="AH122" s="3">
        <f t="shared" si="85"/>
        <v>0</v>
      </c>
      <c r="AI122" s="3">
        <f t="shared" si="85"/>
        <v>0</v>
      </c>
      <c r="AJ122" s="3">
        <f t="shared" si="85"/>
        <v>0</v>
      </c>
      <c r="AK122" s="3">
        <f t="shared" si="85"/>
        <v>0</v>
      </c>
      <c r="AL122" s="3">
        <f t="shared" si="85"/>
        <v>0</v>
      </c>
      <c r="AM122" s="3">
        <f t="shared" si="85"/>
        <v>0</v>
      </c>
      <c r="AN122" s="3">
        <f t="shared" si="85"/>
        <v>0</v>
      </c>
      <c r="AO122" s="3">
        <f t="shared" si="85"/>
        <v>0</v>
      </c>
      <c r="AP122" s="3">
        <f t="shared" si="85"/>
        <v>0</v>
      </c>
      <c r="AQ122" s="3">
        <f t="shared" si="85"/>
        <v>0</v>
      </c>
      <c r="AR122" s="3">
        <f t="shared" si="85"/>
        <v>0</v>
      </c>
      <c r="AS122" s="3">
        <f t="shared" si="85"/>
        <v>0</v>
      </c>
      <c r="AT122" s="3">
        <f t="shared" si="85"/>
        <v>0</v>
      </c>
      <c r="AU122" s="3">
        <f t="shared" si="85"/>
        <v>0</v>
      </c>
      <c r="AV122" s="3">
        <f t="shared" si="85"/>
        <v>0</v>
      </c>
      <c r="AW122" s="3">
        <f t="shared" si="85"/>
        <v>0</v>
      </c>
      <c r="AX122" s="3">
        <f t="shared" si="85"/>
        <v>0</v>
      </c>
      <c r="AY122" s="3">
        <f t="shared" si="85"/>
        <v>0</v>
      </c>
      <c r="AZ122" s="3">
        <f t="shared" si="85"/>
        <v>0</v>
      </c>
      <c r="BA122" s="3">
        <f t="shared" si="85"/>
        <v>0</v>
      </c>
    </row>
    <row r="123" spans="3:53" ht="12.75">
      <c r="C123" t="str">
        <f t="shared" si="48"/>
        <v>Inside Sales</v>
      </c>
      <c r="D123" t="str">
        <f t="shared" si="72"/>
        <v>Sales &amp; Marketing</v>
      </c>
      <c r="E123" t="str">
        <f t="shared" si="72"/>
        <v>FTE</v>
      </c>
      <c r="F123" s="3">
        <f aca="true" t="shared" si="86" ref="F123:BA123">IF($E123=EmpHourly,F75*VLOOKUP($C123,EmpCostTable,7,0),IF(F$85=1,F75*VLOOKUP($C123,EmpCostTable,4,0),F75*VLOOKUP($C123,EmpCostTable,5,0)))</f>
        <v>0</v>
      </c>
      <c r="G123" s="3">
        <f t="shared" si="86"/>
        <v>0</v>
      </c>
      <c r="H123" s="3">
        <f t="shared" si="86"/>
        <v>0</v>
      </c>
      <c r="I123" s="3">
        <f t="shared" si="86"/>
        <v>0</v>
      </c>
      <c r="J123" s="3">
        <f t="shared" si="86"/>
        <v>0</v>
      </c>
      <c r="K123" s="3">
        <f t="shared" si="86"/>
        <v>0</v>
      </c>
      <c r="L123" s="3">
        <f t="shared" si="86"/>
        <v>0</v>
      </c>
      <c r="M123" s="3">
        <f t="shared" si="86"/>
        <v>0</v>
      </c>
      <c r="N123" s="3">
        <f t="shared" si="86"/>
        <v>0</v>
      </c>
      <c r="O123" s="3">
        <f t="shared" si="86"/>
        <v>0</v>
      </c>
      <c r="P123" s="3">
        <f t="shared" si="86"/>
        <v>0</v>
      </c>
      <c r="Q123" s="3">
        <f t="shared" si="86"/>
        <v>0</v>
      </c>
      <c r="R123" s="3">
        <f t="shared" si="86"/>
        <v>0</v>
      </c>
      <c r="S123" s="3">
        <f t="shared" si="86"/>
        <v>0</v>
      </c>
      <c r="T123" s="3">
        <f t="shared" si="86"/>
        <v>0</v>
      </c>
      <c r="U123" s="3">
        <f t="shared" si="86"/>
        <v>0</v>
      </c>
      <c r="V123" s="3">
        <f t="shared" si="86"/>
        <v>0</v>
      </c>
      <c r="W123" s="3">
        <f t="shared" si="86"/>
        <v>0</v>
      </c>
      <c r="X123" s="3">
        <f t="shared" si="86"/>
        <v>0</v>
      </c>
      <c r="Y123" s="3">
        <f t="shared" si="86"/>
        <v>0</v>
      </c>
      <c r="Z123" s="3">
        <f t="shared" si="86"/>
        <v>0</v>
      </c>
      <c r="AA123" s="3">
        <f t="shared" si="86"/>
        <v>0</v>
      </c>
      <c r="AB123" s="3">
        <f t="shared" si="86"/>
        <v>0</v>
      </c>
      <c r="AC123" s="3">
        <f t="shared" si="86"/>
        <v>0</v>
      </c>
      <c r="AD123" s="3">
        <f t="shared" si="86"/>
        <v>0</v>
      </c>
      <c r="AE123" s="3">
        <f t="shared" si="86"/>
        <v>0</v>
      </c>
      <c r="AF123" s="3">
        <f t="shared" si="86"/>
        <v>0</v>
      </c>
      <c r="AG123" s="3">
        <f t="shared" si="86"/>
        <v>0</v>
      </c>
      <c r="AH123" s="3">
        <f t="shared" si="86"/>
        <v>0</v>
      </c>
      <c r="AI123" s="3">
        <f t="shared" si="86"/>
        <v>0</v>
      </c>
      <c r="AJ123" s="3">
        <f t="shared" si="86"/>
        <v>0</v>
      </c>
      <c r="AK123" s="3">
        <f t="shared" si="86"/>
        <v>0</v>
      </c>
      <c r="AL123" s="3">
        <f t="shared" si="86"/>
        <v>0</v>
      </c>
      <c r="AM123" s="3">
        <f t="shared" si="86"/>
        <v>0</v>
      </c>
      <c r="AN123" s="3">
        <f t="shared" si="86"/>
        <v>0</v>
      </c>
      <c r="AO123" s="3">
        <f t="shared" si="86"/>
        <v>0</v>
      </c>
      <c r="AP123" s="3">
        <f t="shared" si="86"/>
        <v>0</v>
      </c>
      <c r="AQ123" s="3">
        <f t="shared" si="86"/>
        <v>0</v>
      </c>
      <c r="AR123" s="3">
        <f t="shared" si="86"/>
        <v>0</v>
      </c>
      <c r="AS123" s="3">
        <f t="shared" si="86"/>
        <v>0</v>
      </c>
      <c r="AT123" s="3">
        <f t="shared" si="86"/>
        <v>0</v>
      </c>
      <c r="AU123" s="3">
        <f t="shared" si="86"/>
        <v>0</v>
      </c>
      <c r="AV123" s="3">
        <f t="shared" si="86"/>
        <v>0</v>
      </c>
      <c r="AW123" s="3">
        <f t="shared" si="86"/>
        <v>0</v>
      </c>
      <c r="AX123" s="3">
        <f t="shared" si="86"/>
        <v>0</v>
      </c>
      <c r="AY123" s="3">
        <f t="shared" si="86"/>
        <v>0</v>
      </c>
      <c r="AZ123" s="3">
        <f t="shared" si="86"/>
        <v>0</v>
      </c>
      <c r="BA123" s="3">
        <f t="shared" si="86"/>
        <v>0</v>
      </c>
    </row>
    <row r="124" spans="3:53" ht="12.75">
      <c r="C124" t="str">
        <f t="shared" si="48"/>
        <v>Enterprise Sales</v>
      </c>
      <c r="D124" t="str">
        <f t="shared" si="72"/>
        <v>Sales &amp; Marketing</v>
      </c>
      <c r="E124" t="str">
        <f t="shared" si="72"/>
        <v>Hourly</v>
      </c>
      <c r="F124" s="3">
        <f aca="true" t="shared" si="87" ref="F124:BA124">IF($E124=EmpHourly,F76*VLOOKUP($C124,EmpCostTable,7,0),IF(F$85=1,F76*VLOOKUP($C124,EmpCostTable,4,0),F76*VLOOKUP($C124,EmpCostTable,5,0)))</f>
        <v>0</v>
      </c>
      <c r="G124" s="3">
        <f t="shared" si="87"/>
        <v>0</v>
      </c>
      <c r="H124" s="3">
        <f t="shared" si="87"/>
        <v>0</v>
      </c>
      <c r="I124" s="3">
        <f t="shared" si="87"/>
        <v>0</v>
      </c>
      <c r="J124" s="3">
        <f t="shared" si="87"/>
        <v>0</v>
      </c>
      <c r="K124" s="3">
        <f t="shared" si="87"/>
        <v>0</v>
      </c>
      <c r="L124" s="3">
        <f t="shared" si="87"/>
        <v>0</v>
      </c>
      <c r="M124" s="3">
        <f t="shared" si="87"/>
        <v>0</v>
      </c>
      <c r="N124" s="3">
        <f t="shared" si="87"/>
        <v>0</v>
      </c>
      <c r="O124" s="3">
        <f t="shared" si="87"/>
        <v>0</v>
      </c>
      <c r="P124" s="3">
        <f t="shared" si="87"/>
        <v>0</v>
      </c>
      <c r="Q124" s="3">
        <f t="shared" si="87"/>
        <v>0</v>
      </c>
      <c r="R124" s="3">
        <f t="shared" si="87"/>
        <v>0</v>
      </c>
      <c r="S124" s="3">
        <f t="shared" si="87"/>
        <v>0</v>
      </c>
      <c r="T124" s="3">
        <f t="shared" si="87"/>
        <v>0</v>
      </c>
      <c r="U124" s="3">
        <f t="shared" si="87"/>
        <v>0</v>
      </c>
      <c r="V124" s="3">
        <f t="shared" si="87"/>
        <v>0</v>
      </c>
      <c r="W124" s="3">
        <f t="shared" si="87"/>
        <v>0</v>
      </c>
      <c r="X124" s="3">
        <f t="shared" si="87"/>
        <v>0</v>
      </c>
      <c r="Y124" s="3">
        <f t="shared" si="87"/>
        <v>0</v>
      </c>
      <c r="Z124" s="3">
        <f t="shared" si="87"/>
        <v>0</v>
      </c>
      <c r="AA124" s="3">
        <f t="shared" si="87"/>
        <v>0</v>
      </c>
      <c r="AB124" s="3">
        <f t="shared" si="87"/>
        <v>0</v>
      </c>
      <c r="AC124" s="3">
        <f t="shared" si="87"/>
        <v>0</v>
      </c>
      <c r="AD124" s="3">
        <f t="shared" si="87"/>
        <v>0</v>
      </c>
      <c r="AE124" s="3">
        <f t="shared" si="87"/>
        <v>0</v>
      </c>
      <c r="AF124" s="3">
        <f t="shared" si="87"/>
        <v>0</v>
      </c>
      <c r="AG124" s="3">
        <f t="shared" si="87"/>
        <v>0</v>
      </c>
      <c r="AH124" s="3">
        <f t="shared" si="87"/>
        <v>0</v>
      </c>
      <c r="AI124" s="3">
        <f t="shared" si="87"/>
        <v>0</v>
      </c>
      <c r="AJ124" s="3">
        <f t="shared" si="87"/>
        <v>0</v>
      </c>
      <c r="AK124" s="3">
        <f t="shared" si="87"/>
        <v>0</v>
      </c>
      <c r="AL124" s="3">
        <f t="shared" si="87"/>
        <v>0</v>
      </c>
      <c r="AM124" s="3">
        <f t="shared" si="87"/>
        <v>0</v>
      </c>
      <c r="AN124" s="3">
        <f t="shared" si="87"/>
        <v>0</v>
      </c>
      <c r="AO124" s="3">
        <f t="shared" si="87"/>
        <v>0</v>
      </c>
      <c r="AP124" s="3">
        <f t="shared" si="87"/>
        <v>0</v>
      </c>
      <c r="AQ124" s="3">
        <f t="shared" si="87"/>
        <v>0</v>
      </c>
      <c r="AR124" s="3">
        <f t="shared" si="87"/>
        <v>0</v>
      </c>
      <c r="AS124" s="3">
        <f t="shared" si="87"/>
        <v>0</v>
      </c>
      <c r="AT124" s="3">
        <f t="shared" si="87"/>
        <v>0</v>
      </c>
      <c r="AU124" s="3">
        <f t="shared" si="87"/>
        <v>0</v>
      </c>
      <c r="AV124" s="3">
        <f t="shared" si="87"/>
        <v>0</v>
      </c>
      <c r="AW124" s="3">
        <f t="shared" si="87"/>
        <v>0</v>
      </c>
      <c r="AX124" s="3">
        <f t="shared" si="87"/>
        <v>0</v>
      </c>
      <c r="AY124" s="3">
        <f t="shared" si="87"/>
        <v>0</v>
      </c>
      <c r="AZ124" s="3">
        <f t="shared" si="87"/>
        <v>0</v>
      </c>
      <c r="BA124" s="3">
        <f t="shared" si="87"/>
        <v>0</v>
      </c>
    </row>
    <row r="125" spans="3:53" ht="12.75">
      <c r="C125" t="str">
        <f t="shared" si="48"/>
        <v>Enterprise Sales</v>
      </c>
      <c r="D125" t="str">
        <f t="shared" si="72"/>
        <v>Sales &amp; Marketing</v>
      </c>
      <c r="E125" t="str">
        <f t="shared" si="72"/>
        <v>FTE</v>
      </c>
      <c r="F125" s="3">
        <f aca="true" t="shared" si="88" ref="F125:BA125">IF($E125=EmpHourly,F77*VLOOKUP($C125,EmpCostTable,7,0),IF(F$85=1,F77*VLOOKUP($C125,EmpCostTable,4,0),F77*VLOOKUP($C125,EmpCostTable,5,0)))</f>
        <v>0</v>
      </c>
      <c r="G125" s="3">
        <f t="shared" si="88"/>
        <v>0</v>
      </c>
      <c r="H125" s="3">
        <f t="shared" si="88"/>
        <v>0</v>
      </c>
      <c r="I125" s="3">
        <f t="shared" si="88"/>
        <v>0</v>
      </c>
      <c r="J125" s="3">
        <f t="shared" si="88"/>
        <v>0</v>
      </c>
      <c r="K125" s="3">
        <f t="shared" si="88"/>
        <v>0</v>
      </c>
      <c r="L125" s="3">
        <f t="shared" si="88"/>
        <v>0</v>
      </c>
      <c r="M125" s="3">
        <f t="shared" si="88"/>
        <v>0</v>
      </c>
      <c r="N125" s="3">
        <f t="shared" si="88"/>
        <v>0</v>
      </c>
      <c r="O125" s="3">
        <f t="shared" si="88"/>
        <v>0</v>
      </c>
      <c r="P125" s="3">
        <f t="shared" si="88"/>
        <v>0</v>
      </c>
      <c r="Q125" s="3">
        <f t="shared" si="88"/>
        <v>0</v>
      </c>
      <c r="R125" s="3">
        <f t="shared" si="88"/>
        <v>0</v>
      </c>
      <c r="S125" s="3">
        <f t="shared" si="88"/>
        <v>0</v>
      </c>
      <c r="T125" s="3">
        <f t="shared" si="88"/>
        <v>0</v>
      </c>
      <c r="U125" s="3">
        <f t="shared" si="88"/>
        <v>0</v>
      </c>
      <c r="V125" s="3">
        <f t="shared" si="88"/>
        <v>0</v>
      </c>
      <c r="W125" s="3">
        <f t="shared" si="88"/>
        <v>0</v>
      </c>
      <c r="X125" s="3">
        <f t="shared" si="88"/>
        <v>0</v>
      </c>
      <c r="Y125" s="3">
        <f t="shared" si="88"/>
        <v>0</v>
      </c>
      <c r="Z125" s="3">
        <f t="shared" si="88"/>
        <v>0</v>
      </c>
      <c r="AA125" s="3">
        <f t="shared" si="88"/>
        <v>0</v>
      </c>
      <c r="AB125" s="3">
        <f t="shared" si="88"/>
        <v>0</v>
      </c>
      <c r="AC125" s="3">
        <f t="shared" si="88"/>
        <v>0</v>
      </c>
      <c r="AD125" s="3">
        <f t="shared" si="88"/>
        <v>0</v>
      </c>
      <c r="AE125" s="3">
        <f t="shared" si="88"/>
        <v>0</v>
      </c>
      <c r="AF125" s="3">
        <f t="shared" si="88"/>
        <v>0</v>
      </c>
      <c r="AG125" s="3">
        <f t="shared" si="88"/>
        <v>0</v>
      </c>
      <c r="AH125" s="3">
        <f t="shared" si="88"/>
        <v>0</v>
      </c>
      <c r="AI125" s="3">
        <f t="shared" si="88"/>
        <v>0</v>
      </c>
      <c r="AJ125" s="3">
        <f t="shared" si="88"/>
        <v>0</v>
      </c>
      <c r="AK125" s="3">
        <f t="shared" si="88"/>
        <v>0</v>
      </c>
      <c r="AL125" s="3">
        <f t="shared" si="88"/>
        <v>0</v>
      </c>
      <c r="AM125" s="3">
        <f t="shared" si="88"/>
        <v>0</v>
      </c>
      <c r="AN125" s="3">
        <f t="shared" si="88"/>
        <v>0</v>
      </c>
      <c r="AO125" s="3">
        <f t="shared" si="88"/>
        <v>0</v>
      </c>
      <c r="AP125" s="3">
        <f t="shared" si="88"/>
        <v>0</v>
      </c>
      <c r="AQ125" s="3">
        <f t="shared" si="88"/>
        <v>0</v>
      </c>
      <c r="AR125" s="3">
        <f t="shared" si="88"/>
        <v>0</v>
      </c>
      <c r="AS125" s="3">
        <f t="shared" si="88"/>
        <v>0</v>
      </c>
      <c r="AT125" s="3">
        <f t="shared" si="88"/>
        <v>0</v>
      </c>
      <c r="AU125" s="3">
        <f t="shared" si="88"/>
        <v>0</v>
      </c>
      <c r="AV125" s="3">
        <f t="shared" si="88"/>
        <v>0</v>
      </c>
      <c r="AW125" s="3">
        <f t="shared" si="88"/>
        <v>0</v>
      </c>
      <c r="AX125" s="3">
        <f t="shared" si="88"/>
        <v>0</v>
      </c>
      <c r="AY125" s="3">
        <f t="shared" si="88"/>
        <v>0</v>
      </c>
      <c r="AZ125" s="3">
        <f t="shared" si="88"/>
        <v>0</v>
      </c>
      <c r="BA125" s="3">
        <f t="shared" si="88"/>
        <v>0</v>
      </c>
    </row>
    <row r="126" spans="3:53" ht="12.75">
      <c r="C126" t="str">
        <f t="shared" si="48"/>
        <v>VP, Customer Support</v>
      </c>
      <c r="D126" t="str">
        <f t="shared" si="72"/>
        <v>Customer Support</v>
      </c>
      <c r="E126" t="str">
        <f t="shared" si="72"/>
        <v>Hourly</v>
      </c>
      <c r="F126" s="3">
        <f aca="true" t="shared" si="89" ref="F126:BA126">IF($E126=EmpHourly,F78*VLOOKUP($C126,EmpCostTable,7,0),IF(F$85=1,F78*VLOOKUP($C126,EmpCostTable,4,0),F78*VLOOKUP($C126,EmpCostTable,5,0)))</f>
        <v>0</v>
      </c>
      <c r="G126" s="3">
        <f t="shared" si="89"/>
        <v>0</v>
      </c>
      <c r="H126" s="3">
        <f t="shared" si="89"/>
        <v>0</v>
      </c>
      <c r="I126" s="3">
        <f t="shared" si="89"/>
        <v>0</v>
      </c>
      <c r="J126" s="3">
        <f t="shared" si="89"/>
        <v>0</v>
      </c>
      <c r="K126" s="3">
        <f t="shared" si="89"/>
        <v>0</v>
      </c>
      <c r="L126" s="3">
        <f t="shared" si="89"/>
        <v>0</v>
      </c>
      <c r="M126" s="3">
        <f t="shared" si="89"/>
        <v>0</v>
      </c>
      <c r="N126" s="3">
        <f t="shared" si="89"/>
        <v>0</v>
      </c>
      <c r="O126" s="3">
        <f t="shared" si="89"/>
        <v>0</v>
      </c>
      <c r="P126" s="3">
        <f t="shared" si="89"/>
        <v>0</v>
      </c>
      <c r="Q126" s="3">
        <f t="shared" si="89"/>
        <v>0</v>
      </c>
      <c r="R126" s="3">
        <f t="shared" si="89"/>
        <v>0</v>
      </c>
      <c r="S126" s="3">
        <f t="shared" si="89"/>
        <v>0</v>
      </c>
      <c r="T126" s="3">
        <f t="shared" si="89"/>
        <v>0</v>
      </c>
      <c r="U126" s="3">
        <f t="shared" si="89"/>
        <v>0</v>
      </c>
      <c r="V126" s="3">
        <f t="shared" si="89"/>
        <v>0</v>
      </c>
      <c r="W126" s="3">
        <f t="shared" si="89"/>
        <v>0</v>
      </c>
      <c r="X126" s="3">
        <f t="shared" si="89"/>
        <v>0</v>
      </c>
      <c r="Y126" s="3">
        <f t="shared" si="89"/>
        <v>0</v>
      </c>
      <c r="Z126" s="3">
        <f t="shared" si="89"/>
        <v>0</v>
      </c>
      <c r="AA126" s="3">
        <f t="shared" si="89"/>
        <v>0</v>
      </c>
      <c r="AB126" s="3">
        <f t="shared" si="89"/>
        <v>0</v>
      </c>
      <c r="AC126" s="3">
        <f t="shared" si="89"/>
        <v>0</v>
      </c>
      <c r="AD126" s="3">
        <f t="shared" si="89"/>
        <v>0</v>
      </c>
      <c r="AE126" s="3">
        <f t="shared" si="89"/>
        <v>0</v>
      </c>
      <c r="AF126" s="3">
        <f t="shared" si="89"/>
        <v>0</v>
      </c>
      <c r="AG126" s="3">
        <f t="shared" si="89"/>
        <v>0</v>
      </c>
      <c r="AH126" s="3">
        <f t="shared" si="89"/>
        <v>0</v>
      </c>
      <c r="AI126" s="3">
        <f t="shared" si="89"/>
        <v>0</v>
      </c>
      <c r="AJ126" s="3">
        <f t="shared" si="89"/>
        <v>0</v>
      </c>
      <c r="AK126" s="3">
        <f t="shared" si="89"/>
        <v>0</v>
      </c>
      <c r="AL126" s="3">
        <f t="shared" si="89"/>
        <v>0</v>
      </c>
      <c r="AM126" s="3">
        <f t="shared" si="89"/>
        <v>0</v>
      </c>
      <c r="AN126" s="3">
        <f t="shared" si="89"/>
        <v>0</v>
      </c>
      <c r="AO126" s="3">
        <f t="shared" si="89"/>
        <v>0</v>
      </c>
      <c r="AP126" s="3">
        <f t="shared" si="89"/>
        <v>0</v>
      </c>
      <c r="AQ126" s="3">
        <f t="shared" si="89"/>
        <v>0</v>
      </c>
      <c r="AR126" s="3">
        <f t="shared" si="89"/>
        <v>0</v>
      </c>
      <c r="AS126" s="3">
        <f t="shared" si="89"/>
        <v>0</v>
      </c>
      <c r="AT126" s="3">
        <f t="shared" si="89"/>
        <v>0</v>
      </c>
      <c r="AU126" s="3">
        <f t="shared" si="89"/>
        <v>0</v>
      </c>
      <c r="AV126" s="3">
        <f t="shared" si="89"/>
        <v>0</v>
      </c>
      <c r="AW126" s="3">
        <f t="shared" si="89"/>
        <v>0</v>
      </c>
      <c r="AX126" s="3">
        <f t="shared" si="89"/>
        <v>0</v>
      </c>
      <c r="AY126" s="3">
        <f t="shared" si="89"/>
        <v>0</v>
      </c>
      <c r="AZ126" s="3">
        <f t="shared" si="89"/>
        <v>0</v>
      </c>
      <c r="BA126" s="3">
        <f t="shared" si="89"/>
        <v>0</v>
      </c>
    </row>
    <row r="127" spans="3:53" ht="12.75">
      <c r="C127" t="str">
        <f t="shared" si="48"/>
        <v>VP, Customer Support</v>
      </c>
      <c r="D127" t="str">
        <f t="shared" si="72"/>
        <v>Customer Support</v>
      </c>
      <c r="E127" t="str">
        <f t="shared" si="72"/>
        <v>FTE</v>
      </c>
      <c r="F127" s="3">
        <f aca="true" t="shared" si="90" ref="F127:BA127">IF($E127=EmpHourly,F79*VLOOKUP($C127,EmpCostTable,7,0),IF(F$85=1,F79*VLOOKUP($C127,EmpCostTable,4,0),F79*VLOOKUP($C127,EmpCostTable,5,0)))</f>
        <v>0</v>
      </c>
      <c r="G127" s="3">
        <f t="shared" si="90"/>
        <v>0</v>
      </c>
      <c r="H127" s="3">
        <f t="shared" si="90"/>
        <v>0</v>
      </c>
      <c r="I127" s="3">
        <f t="shared" si="90"/>
        <v>0</v>
      </c>
      <c r="J127" s="3">
        <f t="shared" si="90"/>
        <v>0</v>
      </c>
      <c r="K127" s="3">
        <f t="shared" si="90"/>
        <v>0</v>
      </c>
      <c r="L127" s="3">
        <f t="shared" si="90"/>
        <v>0</v>
      </c>
      <c r="M127" s="3">
        <f t="shared" si="90"/>
        <v>0</v>
      </c>
      <c r="N127" s="3">
        <f t="shared" si="90"/>
        <v>0</v>
      </c>
      <c r="O127" s="3">
        <f t="shared" si="90"/>
        <v>0</v>
      </c>
      <c r="P127" s="3">
        <f t="shared" si="90"/>
        <v>0</v>
      </c>
      <c r="Q127" s="3">
        <f t="shared" si="90"/>
        <v>0</v>
      </c>
      <c r="R127" s="3">
        <f t="shared" si="90"/>
        <v>0</v>
      </c>
      <c r="S127" s="3">
        <f t="shared" si="90"/>
        <v>0</v>
      </c>
      <c r="T127" s="3">
        <f t="shared" si="90"/>
        <v>0</v>
      </c>
      <c r="U127" s="3">
        <f t="shared" si="90"/>
        <v>0</v>
      </c>
      <c r="V127" s="3">
        <f t="shared" si="90"/>
        <v>0</v>
      </c>
      <c r="W127" s="3">
        <f t="shared" si="90"/>
        <v>0</v>
      </c>
      <c r="X127" s="3">
        <f t="shared" si="90"/>
        <v>0</v>
      </c>
      <c r="Y127" s="3">
        <f t="shared" si="90"/>
        <v>0</v>
      </c>
      <c r="Z127" s="3">
        <f t="shared" si="90"/>
        <v>0</v>
      </c>
      <c r="AA127" s="3">
        <f t="shared" si="90"/>
        <v>0</v>
      </c>
      <c r="AB127" s="3">
        <f t="shared" si="90"/>
        <v>0</v>
      </c>
      <c r="AC127" s="3">
        <f t="shared" si="90"/>
        <v>0</v>
      </c>
      <c r="AD127" s="3">
        <f t="shared" si="90"/>
        <v>0</v>
      </c>
      <c r="AE127" s="3">
        <f t="shared" si="90"/>
        <v>0</v>
      </c>
      <c r="AF127" s="3">
        <f t="shared" si="90"/>
        <v>0</v>
      </c>
      <c r="AG127" s="3">
        <f t="shared" si="90"/>
        <v>0</v>
      </c>
      <c r="AH127" s="3">
        <f t="shared" si="90"/>
        <v>0</v>
      </c>
      <c r="AI127" s="3">
        <f t="shared" si="90"/>
        <v>0</v>
      </c>
      <c r="AJ127" s="3">
        <f t="shared" si="90"/>
        <v>0</v>
      </c>
      <c r="AK127" s="3">
        <f t="shared" si="90"/>
        <v>0</v>
      </c>
      <c r="AL127" s="3">
        <f t="shared" si="90"/>
        <v>0</v>
      </c>
      <c r="AM127" s="3">
        <f t="shared" si="90"/>
        <v>0</v>
      </c>
      <c r="AN127" s="3">
        <f t="shared" si="90"/>
        <v>0</v>
      </c>
      <c r="AO127" s="3">
        <f t="shared" si="90"/>
        <v>0</v>
      </c>
      <c r="AP127" s="3">
        <f t="shared" si="90"/>
        <v>0</v>
      </c>
      <c r="AQ127" s="3">
        <f t="shared" si="90"/>
        <v>0</v>
      </c>
      <c r="AR127" s="3">
        <f t="shared" si="90"/>
        <v>0</v>
      </c>
      <c r="AS127" s="3">
        <f t="shared" si="90"/>
        <v>0</v>
      </c>
      <c r="AT127" s="3">
        <f t="shared" si="90"/>
        <v>0</v>
      </c>
      <c r="AU127" s="3">
        <f t="shared" si="90"/>
        <v>0</v>
      </c>
      <c r="AV127" s="3">
        <f t="shared" si="90"/>
        <v>0</v>
      </c>
      <c r="AW127" s="3">
        <f t="shared" si="90"/>
        <v>0</v>
      </c>
      <c r="AX127" s="3">
        <f t="shared" si="90"/>
        <v>0</v>
      </c>
      <c r="AY127" s="3">
        <f t="shared" si="90"/>
        <v>0</v>
      </c>
      <c r="AZ127" s="3">
        <f t="shared" si="90"/>
        <v>0</v>
      </c>
      <c r="BA127" s="3">
        <f t="shared" si="90"/>
        <v>0</v>
      </c>
    </row>
    <row r="128" spans="3:53" ht="12.75">
      <c r="C128" t="str">
        <f t="shared" si="48"/>
        <v>Customer Support</v>
      </c>
      <c r="D128" t="str">
        <f t="shared" si="72"/>
        <v>Customer Support</v>
      </c>
      <c r="E128" t="str">
        <f t="shared" si="72"/>
        <v>Hourly</v>
      </c>
      <c r="F128" s="3">
        <f aca="true" t="shared" si="91" ref="F128:BA128">IF($E128=EmpHourly,F80*VLOOKUP($C128,EmpCostTable,7,0),IF(F$85=1,F80*VLOOKUP($C128,EmpCostTable,4,0),F80*VLOOKUP($C128,EmpCostTable,5,0)))</f>
        <v>0</v>
      </c>
      <c r="G128" s="3">
        <f t="shared" si="91"/>
        <v>0</v>
      </c>
      <c r="H128" s="3">
        <f t="shared" si="91"/>
        <v>0</v>
      </c>
      <c r="I128" s="3">
        <f t="shared" si="91"/>
        <v>0</v>
      </c>
      <c r="J128" s="3">
        <f t="shared" si="91"/>
        <v>0</v>
      </c>
      <c r="K128" s="3">
        <f t="shared" si="91"/>
        <v>0</v>
      </c>
      <c r="L128" s="3">
        <f t="shared" si="91"/>
        <v>0</v>
      </c>
      <c r="M128" s="3">
        <f t="shared" si="91"/>
        <v>0</v>
      </c>
      <c r="N128" s="3">
        <f t="shared" si="91"/>
        <v>0</v>
      </c>
      <c r="O128" s="3">
        <f t="shared" si="91"/>
        <v>0</v>
      </c>
      <c r="P128" s="3">
        <f t="shared" si="91"/>
        <v>0</v>
      </c>
      <c r="Q128" s="3">
        <f t="shared" si="91"/>
        <v>0</v>
      </c>
      <c r="R128" s="3">
        <f t="shared" si="91"/>
        <v>0</v>
      </c>
      <c r="S128" s="3">
        <f t="shared" si="91"/>
        <v>0</v>
      </c>
      <c r="T128" s="3">
        <f t="shared" si="91"/>
        <v>0</v>
      </c>
      <c r="U128" s="3">
        <f t="shared" si="91"/>
        <v>0</v>
      </c>
      <c r="V128" s="3">
        <f t="shared" si="91"/>
        <v>0</v>
      </c>
      <c r="W128" s="3">
        <f t="shared" si="91"/>
        <v>0</v>
      </c>
      <c r="X128" s="3">
        <f t="shared" si="91"/>
        <v>0</v>
      </c>
      <c r="Y128" s="3">
        <f t="shared" si="91"/>
        <v>0</v>
      </c>
      <c r="Z128" s="3">
        <f t="shared" si="91"/>
        <v>0</v>
      </c>
      <c r="AA128" s="3">
        <f t="shared" si="91"/>
        <v>0</v>
      </c>
      <c r="AB128" s="3">
        <f t="shared" si="91"/>
        <v>0</v>
      </c>
      <c r="AC128" s="3">
        <f t="shared" si="91"/>
        <v>0</v>
      </c>
      <c r="AD128" s="3">
        <f t="shared" si="91"/>
        <v>0</v>
      </c>
      <c r="AE128" s="3">
        <f t="shared" si="91"/>
        <v>0</v>
      </c>
      <c r="AF128" s="3">
        <f t="shared" si="91"/>
        <v>0</v>
      </c>
      <c r="AG128" s="3">
        <f t="shared" si="91"/>
        <v>0</v>
      </c>
      <c r="AH128" s="3">
        <f t="shared" si="91"/>
        <v>0</v>
      </c>
      <c r="AI128" s="3">
        <f t="shared" si="91"/>
        <v>0</v>
      </c>
      <c r="AJ128" s="3">
        <f t="shared" si="91"/>
        <v>0</v>
      </c>
      <c r="AK128" s="3">
        <f t="shared" si="91"/>
        <v>0</v>
      </c>
      <c r="AL128" s="3">
        <f t="shared" si="91"/>
        <v>0</v>
      </c>
      <c r="AM128" s="3">
        <f t="shared" si="91"/>
        <v>0</v>
      </c>
      <c r="AN128" s="3">
        <f t="shared" si="91"/>
        <v>0</v>
      </c>
      <c r="AO128" s="3">
        <f t="shared" si="91"/>
        <v>0</v>
      </c>
      <c r="AP128" s="3">
        <f t="shared" si="91"/>
        <v>0</v>
      </c>
      <c r="AQ128" s="3">
        <f t="shared" si="91"/>
        <v>0</v>
      </c>
      <c r="AR128" s="3">
        <f t="shared" si="91"/>
        <v>0</v>
      </c>
      <c r="AS128" s="3">
        <f t="shared" si="91"/>
        <v>0</v>
      </c>
      <c r="AT128" s="3">
        <f t="shared" si="91"/>
        <v>0</v>
      </c>
      <c r="AU128" s="3">
        <f t="shared" si="91"/>
        <v>0</v>
      </c>
      <c r="AV128" s="3">
        <f t="shared" si="91"/>
        <v>0</v>
      </c>
      <c r="AW128" s="3">
        <f t="shared" si="91"/>
        <v>0</v>
      </c>
      <c r="AX128" s="3">
        <f t="shared" si="91"/>
        <v>0</v>
      </c>
      <c r="AY128" s="3">
        <f t="shared" si="91"/>
        <v>0</v>
      </c>
      <c r="AZ128" s="3">
        <f t="shared" si="91"/>
        <v>0</v>
      </c>
      <c r="BA128" s="3">
        <f t="shared" si="91"/>
        <v>0</v>
      </c>
    </row>
    <row r="129" spans="3:53" ht="12.75">
      <c r="C129" t="str">
        <f t="shared" si="48"/>
        <v>Customer Support</v>
      </c>
      <c r="D129" t="str">
        <f t="shared" si="72"/>
        <v>Customer Support</v>
      </c>
      <c r="E129" t="str">
        <f t="shared" si="72"/>
        <v>FTE</v>
      </c>
      <c r="F129" s="3">
        <f aca="true" t="shared" si="92" ref="F129:BA129">IF($E129=EmpHourly,F81*VLOOKUP($C129,EmpCostTable,7,0),IF(F$85=1,F81*VLOOKUP($C129,EmpCostTable,4,0),F81*VLOOKUP($C129,EmpCostTable,5,0)))</f>
        <v>0</v>
      </c>
      <c r="G129" s="3">
        <f t="shared" si="92"/>
        <v>0</v>
      </c>
      <c r="H129" s="3">
        <f t="shared" si="92"/>
        <v>0</v>
      </c>
      <c r="I129" s="3">
        <f t="shared" si="92"/>
        <v>0</v>
      </c>
      <c r="J129" s="3">
        <f t="shared" si="92"/>
        <v>0</v>
      </c>
      <c r="K129" s="3">
        <f t="shared" si="92"/>
        <v>0</v>
      </c>
      <c r="L129" s="3">
        <f t="shared" si="92"/>
        <v>0</v>
      </c>
      <c r="M129" s="3">
        <f t="shared" si="92"/>
        <v>0</v>
      </c>
      <c r="N129" s="3">
        <f t="shared" si="92"/>
        <v>0</v>
      </c>
      <c r="O129" s="3">
        <f t="shared" si="92"/>
        <v>0</v>
      </c>
      <c r="P129" s="3">
        <f t="shared" si="92"/>
        <v>0</v>
      </c>
      <c r="Q129" s="3">
        <f t="shared" si="92"/>
        <v>0</v>
      </c>
      <c r="R129" s="3">
        <f t="shared" si="92"/>
        <v>0</v>
      </c>
      <c r="S129" s="3">
        <f t="shared" si="92"/>
        <v>0</v>
      </c>
      <c r="T129" s="3">
        <f t="shared" si="92"/>
        <v>0</v>
      </c>
      <c r="U129" s="3">
        <f t="shared" si="92"/>
        <v>0</v>
      </c>
      <c r="V129" s="3">
        <f t="shared" si="92"/>
        <v>0</v>
      </c>
      <c r="W129" s="3">
        <f t="shared" si="92"/>
        <v>0</v>
      </c>
      <c r="X129" s="3">
        <f t="shared" si="92"/>
        <v>0</v>
      </c>
      <c r="Y129" s="3">
        <f t="shared" si="92"/>
        <v>0</v>
      </c>
      <c r="Z129" s="3">
        <f t="shared" si="92"/>
        <v>0</v>
      </c>
      <c r="AA129" s="3">
        <f t="shared" si="92"/>
        <v>0</v>
      </c>
      <c r="AB129" s="3">
        <f t="shared" si="92"/>
        <v>0</v>
      </c>
      <c r="AC129" s="3">
        <f t="shared" si="92"/>
        <v>0</v>
      </c>
      <c r="AD129" s="3">
        <f t="shared" si="92"/>
        <v>0</v>
      </c>
      <c r="AE129" s="3">
        <f t="shared" si="92"/>
        <v>0</v>
      </c>
      <c r="AF129" s="3">
        <f t="shared" si="92"/>
        <v>0</v>
      </c>
      <c r="AG129" s="3">
        <f t="shared" si="92"/>
        <v>0</v>
      </c>
      <c r="AH129" s="3">
        <f t="shared" si="92"/>
        <v>0</v>
      </c>
      <c r="AI129" s="3">
        <f t="shared" si="92"/>
        <v>0</v>
      </c>
      <c r="AJ129" s="3">
        <f t="shared" si="92"/>
        <v>0</v>
      </c>
      <c r="AK129" s="3">
        <f t="shared" si="92"/>
        <v>0</v>
      </c>
      <c r="AL129" s="3">
        <f t="shared" si="92"/>
        <v>0</v>
      </c>
      <c r="AM129" s="3">
        <f t="shared" si="92"/>
        <v>0</v>
      </c>
      <c r="AN129" s="3">
        <f t="shared" si="92"/>
        <v>0</v>
      </c>
      <c r="AO129" s="3">
        <f t="shared" si="92"/>
        <v>0</v>
      </c>
      <c r="AP129" s="3">
        <f t="shared" si="92"/>
        <v>0</v>
      </c>
      <c r="AQ129" s="3">
        <f t="shared" si="92"/>
        <v>0</v>
      </c>
      <c r="AR129" s="3">
        <f t="shared" si="92"/>
        <v>0</v>
      </c>
      <c r="AS129" s="3">
        <f t="shared" si="92"/>
        <v>0</v>
      </c>
      <c r="AT129" s="3">
        <f t="shared" si="92"/>
        <v>0</v>
      </c>
      <c r="AU129" s="3">
        <f t="shared" si="92"/>
        <v>0</v>
      </c>
      <c r="AV129" s="3">
        <f t="shared" si="92"/>
        <v>0</v>
      </c>
      <c r="AW129" s="3">
        <f t="shared" si="92"/>
        <v>0</v>
      </c>
      <c r="AX129" s="3">
        <f t="shared" si="92"/>
        <v>0</v>
      </c>
      <c r="AY129" s="3">
        <f t="shared" si="92"/>
        <v>0</v>
      </c>
      <c r="AZ129" s="3">
        <f t="shared" si="92"/>
        <v>0</v>
      </c>
      <c r="BA129" s="3">
        <f t="shared" si="92"/>
        <v>0</v>
      </c>
    </row>
    <row r="131" ht="20.25">
      <c r="A131" s="67" t="s">
        <v>94</v>
      </c>
    </row>
    <row r="132" ht="12.75">
      <c r="B132" s="28" t="s">
        <v>86</v>
      </c>
    </row>
    <row r="133" spans="3:53" ht="12.75">
      <c r="C133" t="str">
        <f>Admin!B9</f>
        <v>Corp</v>
      </c>
      <c r="E133" t="str">
        <f>EmpFTE</f>
        <v>FTE</v>
      </c>
      <c r="F133">
        <f aca="true" t="shared" si="93" ref="F133:O136">SUMPRODUCT((($D$42:$D$81)=$C133)*(($E$42:$E$81)=$E133)*(F$42:F$81))</f>
        <v>1</v>
      </c>
      <c r="G133">
        <f t="shared" si="93"/>
        <v>1</v>
      </c>
      <c r="H133">
        <f t="shared" si="93"/>
        <v>1</v>
      </c>
      <c r="I133">
        <f t="shared" si="93"/>
        <v>1</v>
      </c>
      <c r="J133">
        <f t="shared" si="93"/>
        <v>1</v>
      </c>
      <c r="K133">
        <f t="shared" si="93"/>
        <v>1</v>
      </c>
      <c r="L133">
        <f t="shared" si="93"/>
        <v>1</v>
      </c>
      <c r="M133">
        <f t="shared" si="93"/>
        <v>1</v>
      </c>
      <c r="N133">
        <f t="shared" si="93"/>
        <v>1</v>
      </c>
      <c r="O133">
        <f t="shared" si="93"/>
        <v>1</v>
      </c>
      <c r="P133">
        <f aca="true" t="shared" si="94" ref="P133:Y136">SUMPRODUCT((($D$42:$D$81)=$C133)*(($E$42:$E$81)=$E133)*(P$42:P$81))</f>
        <v>1</v>
      </c>
      <c r="Q133">
        <f t="shared" si="94"/>
        <v>1</v>
      </c>
      <c r="R133">
        <f t="shared" si="94"/>
        <v>1</v>
      </c>
      <c r="S133">
        <f t="shared" si="94"/>
        <v>1</v>
      </c>
      <c r="T133">
        <f t="shared" si="94"/>
        <v>1</v>
      </c>
      <c r="U133">
        <f t="shared" si="94"/>
        <v>1</v>
      </c>
      <c r="V133">
        <f t="shared" si="94"/>
        <v>1</v>
      </c>
      <c r="W133">
        <f t="shared" si="94"/>
        <v>1</v>
      </c>
      <c r="X133">
        <f t="shared" si="94"/>
        <v>1</v>
      </c>
      <c r="Y133">
        <f t="shared" si="94"/>
        <v>1</v>
      </c>
      <c r="Z133">
        <f aca="true" t="shared" si="95" ref="Z133:AI136">SUMPRODUCT((($D$42:$D$81)=$C133)*(($E$42:$E$81)=$E133)*(Z$42:Z$81))</f>
        <v>1</v>
      </c>
      <c r="AA133">
        <f t="shared" si="95"/>
        <v>1</v>
      </c>
      <c r="AB133">
        <f t="shared" si="95"/>
        <v>1</v>
      </c>
      <c r="AC133">
        <f t="shared" si="95"/>
        <v>1</v>
      </c>
      <c r="AD133">
        <f t="shared" si="95"/>
        <v>1</v>
      </c>
      <c r="AE133">
        <f t="shared" si="95"/>
        <v>1</v>
      </c>
      <c r="AF133">
        <f t="shared" si="95"/>
        <v>1</v>
      </c>
      <c r="AG133">
        <f t="shared" si="95"/>
        <v>1</v>
      </c>
      <c r="AH133">
        <f t="shared" si="95"/>
        <v>1</v>
      </c>
      <c r="AI133">
        <f t="shared" si="95"/>
        <v>1</v>
      </c>
      <c r="AJ133">
        <f aca="true" t="shared" si="96" ref="AJ133:AS136">SUMPRODUCT((($D$42:$D$81)=$C133)*(($E$42:$E$81)=$E133)*(AJ$42:AJ$81))</f>
        <v>1</v>
      </c>
      <c r="AK133">
        <f t="shared" si="96"/>
        <v>1</v>
      </c>
      <c r="AL133">
        <f t="shared" si="96"/>
        <v>1</v>
      </c>
      <c r="AM133">
        <f t="shared" si="96"/>
        <v>1</v>
      </c>
      <c r="AN133">
        <f t="shared" si="96"/>
        <v>1</v>
      </c>
      <c r="AO133">
        <f t="shared" si="96"/>
        <v>1</v>
      </c>
      <c r="AP133">
        <f t="shared" si="96"/>
        <v>1</v>
      </c>
      <c r="AQ133">
        <f t="shared" si="96"/>
        <v>1</v>
      </c>
      <c r="AR133">
        <f t="shared" si="96"/>
        <v>1</v>
      </c>
      <c r="AS133">
        <f t="shared" si="96"/>
        <v>1</v>
      </c>
      <c r="AT133">
        <f aca="true" t="shared" si="97" ref="AT133:BA136">SUMPRODUCT((($D$42:$D$81)=$C133)*(($E$42:$E$81)=$E133)*(AT$42:AT$81))</f>
        <v>1</v>
      </c>
      <c r="AU133">
        <f t="shared" si="97"/>
        <v>1</v>
      </c>
      <c r="AV133">
        <f t="shared" si="97"/>
        <v>1</v>
      </c>
      <c r="AW133">
        <f t="shared" si="97"/>
        <v>1</v>
      </c>
      <c r="AX133">
        <f t="shared" si="97"/>
        <v>1</v>
      </c>
      <c r="AY133">
        <f t="shared" si="97"/>
        <v>1</v>
      </c>
      <c r="AZ133">
        <f t="shared" si="97"/>
        <v>1</v>
      </c>
      <c r="BA133">
        <f t="shared" si="97"/>
        <v>1</v>
      </c>
    </row>
    <row r="134" spans="3:53" ht="12.75">
      <c r="C134" t="str">
        <f>Admin!B10</f>
        <v>Technology</v>
      </c>
      <c r="E134" t="str">
        <f>EmpFTE</f>
        <v>FTE</v>
      </c>
      <c r="F134">
        <f t="shared" si="93"/>
        <v>3</v>
      </c>
      <c r="G134">
        <f t="shared" si="93"/>
        <v>3</v>
      </c>
      <c r="H134">
        <f t="shared" si="93"/>
        <v>3</v>
      </c>
      <c r="I134">
        <f t="shared" si="93"/>
        <v>3</v>
      </c>
      <c r="J134">
        <f t="shared" si="93"/>
        <v>3</v>
      </c>
      <c r="K134">
        <f t="shared" si="93"/>
        <v>3</v>
      </c>
      <c r="L134">
        <f t="shared" si="93"/>
        <v>3</v>
      </c>
      <c r="M134">
        <f t="shared" si="93"/>
        <v>3</v>
      </c>
      <c r="N134">
        <f t="shared" si="93"/>
        <v>3</v>
      </c>
      <c r="O134">
        <f t="shared" si="93"/>
        <v>3</v>
      </c>
      <c r="P134">
        <f t="shared" si="94"/>
        <v>3</v>
      </c>
      <c r="Q134">
        <f t="shared" si="94"/>
        <v>3</v>
      </c>
      <c r="R134">
        <f t="shared" si="94"/>
        <v>3</v>
      </c>
      <c r="S134">
        <f t="shared" si="94"/>
        <v>3</v>
      </c>
      <c r="T134">
        <f t="shared" si="94"/>
        <v>3</v>
      </c>
      <c r="U134">
        <f t="shared" si="94"/>
        <v>3</v>
      </c>
      <c r="V134">
        <f t="shared" si="94"/>
        <v>3</v>
      </c>
      <c r="W134">
        <f t="shared" si="94"/>
        <v>3</v>
      </c>
      <c r="X134">
        <f t="shared" si="94"/>
        <v>3</v>
      </c>
      <c r="Y134">
        <f t="shared" si="94"/>
        <v>3</v>
      </c>
      <c r="Z134">
        <f t="shared" si="95"/>
        <v>3</v>
      </c>
      <c r="AA134">
        <f t="shared" si="95"/>
        <v>3</v>
      </c>
      <c r="AB134">
        <f t="shared" si="95"/>
        <v>3</v>
      </c>
      <c r="AC134">
        <f t="shared" si="95"/>
        <v>3</v>
      </c>
      <c r="AD134">
        <f t="shared" si="95"/>
        <v>3</v>
      </c>
      <c r="AE134">
        <f t="shared" si="95"/>
        <v>3</v>
      </c>
      <c r="AF134">
        <f t="shared" si="95"/>
        <v>3</v>
      </c>
      <c r="AG134">
        <f t="shared" si="95"/>
        <v>3</v>
      </c>
      <c r="AH134">
        <f t="shared" si="95"/>
        <v>3</v>
      </c>
      <c r="AI134">
        <f t="shared" si="95"/>
        <v>3</v>
      </c>
      <c r="AJ134">
        <f t="shared" si="96"/>
        <v>3</v>
      </c>
      <c r="AK134">
        <f t="shared" si="96"/>
        <v>3</v>
      </c>
      <c r="AL134">
        <f t="shared" si="96"/>
        <v>3</v>
      </c>
      <c r="AM134">
        <f t="shared" si="96"/>
        <v>3</v>
      </c>
      <c r="AN134">
        <f t="shared" si="96"/>
        <v>3</v>
      </c>
      <c r="AO134">
        <f t="shared" si="96"/>
        <v>3</v>
      </c>
      <c r="AP134">
        <f t="shared" si="96"/>
        <v>3</v>
      </c>
      <c r="AQ134">
        <f t="shared" si="96"/>
        <v>3</v>
      </c>
      <c r="AR134">
        <f t="shared" si="96"/>
        <v>3</v>
      </c>
      <c r="AS134">
        <f t="shared" si="96"/>
        <v>3</v>
      </c>
      <c r="AT134">
        <f t="shared" si="97"/>
        <v>3</v>
      </c>
      <c r="AU134">
        <f t="shared" si="97"/>
        <v>3</v>
      </c>
      <c r="AV134">
        <f t="shared" si="97"/>
        <v>3</v>
      </c>
      <c r="AW134">
        <f t="shared" si="97"/>
        <v>3</v>
      </c>
      <c r="AX134">
        <f t="shared" si="97"/>
        <v>3</v>
      </c>
      <c r="AY134">
        <f t="shared" si="97"/>
        <v>3</v>
      </c>
      <c r="AZ134">
        <f t="shared" si="97"/>
        <v>3</v>
      </c>
      <c r="BA134">
        <f t="shared" si="97"/>
        <v>3</v>
      </c>
    </row>
    <row r="135" spans="3:53" ht="12.75">
      <c r="C135" t="str">
        <f>Admin!B11</f>
        <v>Sales &amp; Marketing</v>
      </c>
      <c r="E135" t="str">
        <f>EmpFTE</f>
        <v>FTE</v>
      </c>
      <c r="F135">
        <f t="shared" si="93"/>
        <v>0</v>
      </c>
      <c r="G135">
        <f t="shared" si="93"/>
        <v>0</v>
      </c>
      <c r="H135">
        <f t="shared" si="93"/>
        <v>0</v>
      </c>
      <c r="I135">
        <f t="shared" si="93"/>
        <v>0</v>
      </c>
      <c r="J135">
        <f t="shared" si="93"/>
        <v>0</v>
      </c>
      <c r="K135">
        <f t="shared" si="93"/>
        <v>0</v>
      </c>
      <c r="L135">
        <f t="shared" si="93"/>
        <v>0</v>
      </c>
      <c r="M135">
        <f t="shared" si="93"/>
        <v>0</v>
      </c>
      <c r="N135">
        <f t="shared" si="93"/>
        <v>0</v>
      </c>
      <c r="O135">
        <f t="shared" si="93"/>
        <v>0</v>
      </c>
      <c r="P135">
        <f t="shared" si="94"/>
        <v>0</v>
      </c>
      <c r="Q135">
        <f t="shared" si="94"/>
        <v>0</v>
      </c>
      <c r="R135">
        <f t="shared" si="94"/>
        <v>0</v>
      </c>
      <c r="S135">
        <f t="shared" si="94"/>
        <v>0</v>
      </c>
      <c r="T135">
        <f t="shared" si="94"/>
        <v>0</v>
      </c>
      <c r="U135">
        <f t="shared" si="94"/>
        <v>0</v>
      </c>
      <c r="V135">
        <f t="shared" si="94"/>
        <v>0</v>
      </c>
      <c r="W135">
        <f t="shared" si="94"/>
        <v>0</v>
      </c>
      <c r="X135">
        <f t="shared" si="94"/>
        <v>0</v>
      </c>
      <c r="Y135">
        <f t="shared" si="94"/>
        <v>0</v>
      </c>
      <c r="Z135">
        <f t="shared" si="95"/>
        <v>0</v>
      </c>
      <c r="AA135">
        <f t="shared" si="95"/>
        <v>0</v>
      </c>
      <c r="AB135">
        <f t="shared" si="95"/>
        <v>0</v>
      </c>
      <c r="AC135">
        <f t="shared" si="95"/>
        <v>0</v>
      </c>
      <c r="AD135">
        <f t="shared" si="95"/>
        <v>0</v>
      </c>
      <c r="AE135">
        <f t="shared" si="95"/>
        <v>0</v>
      </c>
      <c r="AF135">
        <f t="shared" si="95"/>
        <v>0</v>
      </c>
      <c r="AG135">
        <f t="shared" si="95"/>
        <v>0</v>
      </c>
      <c r="AH135">
        <f t="shared" si="95"/>
        <v>0</v>
      </c>
      <c r="AI135">
        <f t="shared" si="95"/>
        <v>0</v>
      </c>
      <c r="AJ135">
        <f t="shared" si="96"/>
        <v>0</v>
      </c>
      <c r="AK135">
        <f t="shared" si="96"/>
        <v>0</v>
      </c>
      <c r="AL135">
        <f t="shared" si="96"/>
        <v>0</v>
      </c>
      <c r="AM135">
        <f t="shared" si="96"/>
        <v>0</v>
      </c>
      <c r="AN135">
        <f t="shared" si="96"/>
        <v>0</v>
      </c>
      <c r="AO135">
        <f t="shared" si="96"/>
        <v>0</v>
      </c>
      <c r="AP135">
        <f t="shared" si="96"/>
        <v>0</v>
      </c>
      <c r="AQ135">
        <f t="shared" si="96"/>
        <v>0</v>
      </c>
      <c r="AR135">
        <f t="shared" si="96"/>
        <v>0</v>
      </c>
      <c r="AS135">
        <f t="shared" si="96"/>
        <v>0</v>
      </c>
      <c r="AT135">
        <f t="shared" si="97"/>
        <v>0</v>
      </c>
      <c r="AU135">
        <f t="shared" si="97"/>
        <v>0</v>
      </c>
      <c r="AV135">
        <f t="shared" si="97"/>
        <v>0</v>
      </c>
      <c r="AW135">
        <f t="shared" si="97"/>
        <v>0</v>
      </c>
      <c r="AX135">
        <f t="shared" si="97"/>
        <v>0</v>
      </c>
      <c r="AY135">
        <f t="shared" si="97"/>
        <v>0</v>
      </c>
      <c r="AZ135">
        <f t="shared" si="97"/>
        <v>0</v>
      </c>
      <c r="BA135">
        <f t="shared" si="97"/>
        <v>0</v>
      </c>
    </row>
    <row r="136" spans="3:53" ht="12.75">
      <c r="C136" t="str">
        <f>Admin!B12</f>
        <v>Customer Support</v>
      </c>
      <c r="E136" t="str">
        <f>EmpFTE</f>
        <v>FTE</v>
      </c>
      <c r="F136">
        <f t="shared" si="93"/>
        <v>0</v>
      </c>
      <c r="G136">
        <f t="shared" si="93"/>
        <v>0</v>
      </c>
      <c r="H136">
        <f t="shared" si="93"/>
        <v>0</v>
      </c>
      <c r="I136">
        <f t="shared" si="93"/>
        <v>0</v>
      </c>
      <c r="J136">
        <f t="shared" si="93"/>
        <v>0</v>
      </c>
      <c r="K136">
        <f t="shared" si="93"/>
        <v>0</v>
      </c>
      <c r="L136">
        <f t="shared" si="93"/>
        <v>0</v>
      </c>
      <c r="M136">
        <f t="shared" si="93"/>
        <v>0</v>
      </c>
      <c r="N136">
        <f t="shared" si="93"/>
        <v>0</v>
      </c>
      <c r="O136">
        <f t="shared" si="93"/>
        <v>0</v>
      </c>
      <c r="P136">
        <f t="shared" si="94"/>
        <v>0</v>
      </c>
      <c r="Q136">
        <f t="shared" si="94"/>
        <v>0</v>
      </c>
      <c r="R136">
        <f t="shared" si="94"/>
        <v>0</v>
      </c>
      <c r="S136">
        <f t="shared" si="94"/>
        <v>0</v>
      </c>
      <c r="T136">
        <f t="shared" si="94"/>
        <v>0</v>
      </c>
      <c r="U136">
        <f t="shared" si="94"/>
        <v>0</v>
      </c>
      <c r="V136">
        <f t="shared" si="94"/>
        <v>0</v>
      </c>
      <c r="W136">
        <f t="shared" si="94"/>
        <v>0</v>
      </c>
      <c r="X136">
        <f t="shared" si="94"/>
        <v>0</v>
      </c>
      <c r="Y136">
        <f t="shared" si="94"/>
        <v>0</v>
      </c>
      <c r="Z136">
        <f t="shared" si="95"/>
        <v>0</v>
      </c>
      <c r="AA136">
        <f t="shared" si="95"/>
        <v>0</v>
      </c>
      <c r="AB136">
        <f t="shared" si="95"/>
        <v>0</v>
      </c>
      <c r="AC136">
        <f t="shared" si="95"/>
        <v>0</v>
      </c>
      <c r="AD136">
        <f t="shared" si="95"/>
        <v>0</v>
      </c>
      <c r="AE136">
        <f t="shared" si="95"/>
        <v>0</v>
      </c>
      <c r="AF136">
        <f t="shared" si="95"/>
        <v>0</v>
      </c>
      <c r="AG136">
        <f t="shared" si="95"/>
        <v>0</v>
      </c>
      <c r="AH136">
        <f t="shared" si="95"/>
        <v>0</v>
      </c>
      <c r="AI136">
        <f t="shared" si="95"/>
        <v>0</v>
      </c>
      <c r="AJ136">
        <f t="shared" si="96"/>
        <v>0</v>
      </c>
      <c r="AK136">
        <f t="shared" si="96"/>
        <v>0</v>
      </c>
      <c r="AL136">
        <f t="shared" si="96"/>
        <v>0</v>
      </c>
      <c r="AM136">
        <f t="shared" si="96"/>
        <v>0</v>
      </c>
      <c r="AN136">
        <f t="shared" si="96"/>
        <v>0</v>
      </c>
      <c r="AO136">
        <f t="shared" si="96"/>
        <v>0</v>
      </c>
      <c r="AP136">
        <f t="shared" si="96"/>
        <v>0</v>
      </c>
      <c r="AQ136">
        <f t="shared" si="96"/>
        <v>0</v>
      </c>
      <c r="AR136">
        <f t="shared" si="96"/>
        <v>0</v>
      </c>
      <c r="AS136">
        <f t="shared" si="96"/>
        <v>0</v>
      </c>
      <c r="AT136">
        <f t="shared" si="97"/>
        <v>0</v>
      </c>
      <c r="AU136">
        <f t="shared" si="97"/>
        <v>0</v>
      </c>
      <c r="AV136">
        <f t="shared" si="97"/>
        <v>0</v>
      </c>
      <c r="AW136">
        <f t="shared" si="97"/>
        <v>0</v>
      </c>
      <c r="AX136">
        <f t="shared" si="97"/>
        <v>0</v>
      </c>
      <c r="AY136">
        <f t="shared" si="97"/>
        <v>0</v>
      </c>
      <c r="AZ136">
        <f t="shared" si="97"/>
        <v>0</v>
      </c>
      <c r="BA136">
        <f t="shared" si="97"/>
        <v>0</v>
      </c>
    </row>
    <row r="137" spans="3:53" ht="12.75">
      <c r="C137" s="33" t="s">
        <v>37</v>
      </c>
      <c r="D137" s="33"/>
      <c r="E137" s="33"/>
      <c r="F137" s="33">
        <f aca="true" t="shared" si="98" ref="F137:AS137">SUM(F133:F136)</f>
        <v>4</v>
      </c>
      <c r="G137" s="33">
        <f t="shared" si="98"/>
        <v>4</v>
      </c>
      <c r="H137" s="33">
        <f t="shared" si="98"/>
        <v>4</v>
      </c>
      <c r="I137" s="33">
        <f t="shared" si="98"/>
        <v>4</v>
      </c>
      <c r="J137" s="33">
        <f t="shared" si="98"/>
        <v>4</v>
      </c>
      <c r="K137" s="33">
        <f t="shared" si="98"/>
        <v>4</v>
      </c>
      <c r="L137" s="33">
        <f t="shared" si="98"/>
        <v>4</v>
      </c>
      <c r="M137" s="33">
        <f t="shared" si="98"/>
        <v>4</v>
      </c>
      <c r="N137" s="33">
        <f t="shared" si="98"/>
        <v>4</v>
      </c>
      <c r="O137" s="33">
        <f t="shared" si="98"/>
        <v>4</v>
      </c>
      <c r="P137" s="33">
        <f t="shared" si="98"/>
        <v>4</v>
      </c>
      <c r="Q137" s="33">
        <f t="shared" si="98"/>
        <v>4</v>
      </c>
      <c r="R137" s="33">
        <f t="shared" si="98"/>
        <v>4</v>
      </c>
      <c r="S137" s="33">
        <f t="shared" si="98"/>
        <v>4</v>
      </c>
      <c r="T137" s="33">
        <f t="shared" si="98"/>
        <v>4</v>
      </c>
      <c r="U137" s="33">
        <f t="shared" si="98"/>
        <v>4</v>
      </c>
      <c r="V137" s="33">
        <f t="shared" si="98"/>
        <v>4</v>
      </c>
      <c r="W137" s="33">
        <f t="shared" si="98"/>
        <v>4</v>
      </c>
      <c r="X137" s="33">
        <f t="shared" si="98"/>
        <v>4</v>
      </c>
      <c r="Y137" s="33">
        <f t="shared" si="98"/>
        <v>4</v>
      </c>
      <c r="Z137" s="33">
        <f t="shared" si="98"/>
        <v>4</v>
      </c>
      <c r="AA137" s="33">
        <f t="shared" si="98"/>
        <v>4</v>
      </c>
      <c r="AB137" s="33">
        <f t="shared" si="98"/>
        <v>4</v>
      </c>
      <c r="AC137" s="33">
        <f t="shared" si="98"/>
        <v>4</v>
      </c>
      <c r="AD137" s="33">
        <f t="shared" si="98"/>
        <v>4</v>
      </c>
      <c r="AE137" s="33">
        <f t="shared" si="98"/>
        <v>4</v>
      </c>
      <c r="AF137" s="33">
        <f t="shared" si="98"/>
        <v>4</v>
      </c>
      <c r="AG137" s="33">
        <f t="shared" si="98"/>
        <v>4</v>
      </c>
      <c r="AH137" s="33">
        <f t="shared" si="98"/>
        <v>4</v>
      </c>
      <c r="AI137" s="33">
        <f t="shared" si="98"/>
        <v>4</v>
      </c>
      <c r="AJ137" s="33">
        <f t="shared" si="98"/>
        <v>4</v>
      </c>
      <c r="AK137" s="33">
        <f t="shared" si="98"/>
        <v>4</v>
      </c>
      <c r="AL137" s="33">
        <f t="shared" si="98"/>
        <v>4</v>
      </c>
      <c r="AM137" s="33">
        <f t="shared" si="98"/>
        <v>4</v>
      </c>
      <c r="AN137" s="33">
        <f t="shared" si="98"/>
        <v>4</v>
      </c>
      <c r="AO137" s="33">
        <f t="shared" si="98"/>
        <v>4</v>
      </c>
      <c r="AP137" s="33">
        <f t="shared" si="98"/>
        <v>4</v>
      </c>
      <c r="AQ137" s="33">
        <f t="shared" si="98"/>
        <v>4</v>
      </c>
      <c r="AR137" s="33">
        <f t="shared" si="98"/>
        <v>4</v>
      </c>
      <c r="AS137" s="33">
        <f t="shared" si="98"/>
        <v>4</v>
      </c>
      <c r="AT137" s="33">
        <f aca="true" t="shared" si="99" ref="AT137:BA137">SUM(AT133:AT136)</f>
        <v>4</v>
      </c>
      <c r="AU137" s="33">
        <f t="shared" si="99"/>
        <v>4</v>
      </c>
      <c r="AV137" s="33">
        <f t="shared" si="99"/>
        <v>4</v>
      </c>
      <c r="AW137" s="33">
        <f t="shared" si="99"/>
        <v>4</v>
      </c>
      <c r="AX137" s="33">
        <f t="shared" si="99"/>
        <v>4</v>
      </c>
      <c r="AY137" s="33">
        <f t="shared" si="99"/>
        <v>4</v>
      </c>
      <c r="AZ137" s="33">
        <f t="shared" si="99"/>
        <v>4</v>
      </c>
      <c r="BA137" s="33">
        <f t="shared" si="99"/>
        <v>4</v>
      </c>
    </row>
    <row r="139" ht="12.75">
      <c r="B139" s="28" t="s">
        <v>38</v>
      </c>
    </row>
    <row r="140" spans="3:53" ht="12.75">
      <c r="C140" t="str">
        <f>Admin!$B$9</f>
        <v>Corp</v>
      </c>
      <c r="F140">
        <f aca="true" t="shared" si="100" ref="F140:O143">SUMPRODUCT((($D$42:$D$81)=$C140)*(F$42:F$81))</f>
        <v>1</v>
      </c>
      <c r="G140">
        <f t="shared" si="100"/>
        <v>1</v>
      </c>
      <c r="H140">
        <f t="shared" si="100"/>
        <v>1</v>
      </c>
      <c r="I140">
        <f t="shared" si="100"/>
        <v>1</v>
      </c>
      <c r="J140">
        <f t="shared" si="100"/>
        <v>1</v>
      </c>
      <c r="K140">
        <f t="shared" si="100"/>
        <v>1</v>
      </c>
      <c r="L140">
        <f t="shared" si="100"/>
        <v>1</v>
      </c>
      <c r="M140">
        <f t="shared" si="100"/>
        <v>1</v>
      </c>
      <c r="N140">
        <f t="shared" si="100"/>
        <v>1</v>
      </c>
      <c r="O140">
        <f t="shared" si="100"/>
        <v>1</v>
      </c>
      <c r="P140">
        <f aca="true" t="shared" si="101" ref="P140:Y143">SUMPRODUCT((($D$42:$D$81)=$C140)*(P$42:P$81))</f>
        <v>1</v>
      </c>
      <c r="Q140">
        <f t="shared" si="101"/>
        <v>1</v>
      </c>
      <c r="R140">
        <f t="shared" si="101"/>
        <v>1</v>
      </c>
      <c r="S140">
        <f t="shared" si="101"/>
        <v>1</v>
      </c>
      <c r="T140">
        <f t="shared" si="101"/>
        <v>1</v>
      </c>
      <c r="U140">
        <f t="shared" si="101"/>
        <v>1</v>
      </c>
      <c r="V140">
        <f t="shared" si="101"/>
        <v>1</v>
      </c>
      <c r="W140">
        <f t="shared" si="101"/>
        <v>1</v>
      </c>
      <c r="X140">
        <f t="shared" si="101"/>
        <v>1</v>
      </c>
      <c r="Y140">
        <f t="shared" si="101"/>
        <v>1</v>
      </c>
      <c r="Z140">
        <f aca="true" t="shared" si="102" ref="Z140:AI143">SUMPRODUCT((($D$42:$D$81)=$C140)*(Z$42:Z$81))</f>
        <v>1</v>
      </c>
      <c r="AA140">
        <f t="shared" si="102"/>
        <v>1</v>
      </c>
      <c r="AB140">
        <f t="shared" si="102"/>
        <v>1</v>
      </c>
      <c r="AC140">
        <f t="shared" si="102"/>
        <v>1</v>
      </c>
      <c r="AD140">
        <f t="shared" si="102"/>
        <v>1</v>
      </c>
      <c r="AE140">
        <f t="shared" si="102"/>
        <v>1</v>
      </c>
      <c r="AF140">
        <f t="shared" si="102"/>
        <v>1</v>
      </c>
      <c r="AG140">
        <f t="shared" si="102"/>
        <v>1</v>
      </c>
      <c r="AH140">
        <f t="shared" si="102"/>
        <v>1</v>
      </c>
      <c r="AI140">
        <f t="shared" si="102"/>
        <v>1</v>
      </c>
      <c r="AJ140">
        <f aca="true" t="shared" si="103" ref="AJ140:AS143">SUMPRODUCT((($D$42:$D$81)=$C140)*(AJ$42:AJ$81))</f>
        <v>1</v>
      </c>
      <c r="AK140">
        <f t="shared" si="103"/>
        <v>1</v>
      </c>
      <c r="AL140">
        <f t="shared" si="103"/>
        <v>1</v>
      </c>
      <c r="AM140">
        <f t="shared" si="103"/>
        <v>1</v>
      </c>
      <c r="AN140">
        <f t="shared" si="103"/>
        <v>1</v>
      </c>
      <c r="AO140">
        <f t="shared" si="103"/>
        <v>1</v>
      </c>
      <c r="AP140">
        <f t="shared" si="103"/>
        <v>1</v>
      </c>
      <c r="AQ140">
        <f t="shared" si="103"/>
        <v>1</v>
      </c>
      <c r="AR140">
        <f t="shared" si="103"/>
        <v>1</v>
      </c>
      <c r="AS140">
        <f t="shared" si="103"/>
        <v>1</v>
      </c>
      <c r="AT140">
        <f aca="true" t="shared" si="104" ref="AT140:BA143">SUMPRODUCT((($D$42:$D$81)=$C140)*(AT$42:AT$81))</f>
        <v>1</v>
      </c>
      <c r="AU140">
        <f t="shared" si="104"/>
        <v>1</v>
      </c>
      <c r="AV140">
        <f t="shared" si="104"/>
        <v>1</v>
      </c>
      <c r="AW140">
        <f t="shared" si="104"/>
        <v>1</v>
      </c>
      <c r="AX140">
        <f t="shared" si="104"/>
        <v>1</v>
      </c>
      <c r="AY140">
        <f t="shared" si="104"/>
        <v>1</v>
      </c>
      <c r="AZ140">
        <f t="shared" si="104"/>
        <v>1</v>
      </c>
      <c r="BA140">
        <f t="shared" si="104"/>
        <v>1</v>
      </c>
    </row>
    <row r="141" spans="3:53" ht="12.75">
      <c r="C141" t="str">
        <f>Admin!$B$10</f>
        <v>Technology</v>
      </c>
      <c r="F141">
        <f t="shared" si="100"/>
        <v>3.5</v>
      </c>
      <c r="G141">
        <f t="shared" si="100"/>
        <v>3.5</v>
      </c>
      <c r="H141">
        <f t="shared" si="100"/>
        <v>3.5</v>
      </c>
      <c r="I141">
        <f t="shared" si="100"/>
        <v>3.5</v>
      </c>
      <c r="J141">
        <f t="shared" si="100"/>
        <v>3.5</v>
      </c>
      <c r="K141">
        <f t="shared" si="100"/>
        <v>3.5</v>
      </c>
      <c r="L141">
        <f t="shared" si="100"/>
        <v>3.5</v>
      </c>
      <c r="M141">
        <f t="shared" si="100"/>
        <v>3.5</v>
      </c>
      <c r="N141">
        <f t="shared" si="100"/>
        <v>3.5</v>
      </c>
      <c r="O141">
        <f t="shared" si="100"/>
        <v>3.5</v>
      </c>
      <c r="P141">
        <f t="shared" si="101"/>
        <v>3.5</v>
      </c>
      <c r="Q141">
        <f t="shared" si="101"/>
        <v>3.5</v>
      </c>
      <c r="R141">
        <f t="shared" si="101"/>
        <v>3.5</v>
      </c>
      <c r="S141">
        <f t="shared" si="101"/>
        <v>3.5</v>
      </c>
      <c r="T141">
        <f t="shared" si="101"/>
        <v>3.5</v>
      </c>
      <c r="U141">
        <f t="shared" si="101"/>
        <v>3.5</v>
      </c>
      <c r="V141">
        <f t="shared" si="101"/>
        <v>3.5</v>
      </c>
      <c r="W141">
        <f t="shared" si="101"/>
        <v>3.5</v>
      </c>
      <c r="X141">
        <f t="shared" si="101"/>
        <v>3.5</v>
      </c>
      <c r="Y141">
        <f t="shared" si="101"/>
        <v>3.5</v>
      </c>
      <c r="Z141">
        <f t="shared" si="102"/>
        <v>3.5</v>
      </c>
      <c r="AA141">
        <f t="shared" si="102"/>
        <v>3.5</v>
      </c>
      <c r="AB141">
        <f t="shared" si="102"/>
        <v>3.5</v>
      </c>
      <c r="AC141">
        <f t="shared" si="102"/>
        <v>3.5</v>
      </c>
      <c r="AD141">
        <f t="shared" si="102"/>
        <v>3.5</v>
      </c>
      <c r="AE141">
        <f t="shared" si="102"/>
        <v>3.5</v>
      </c>
      <c r="AF141">
        <f t="shared" si="102"/>
        <v>3.5</v>
      </c>
      <c r="AG141">
        <f t="shared" si="102"/>
        <v>3.5</v>
      </c>
      <c r="AH141">
        <f t="shared" si="102"/>
        <v>3.5</v>
      </c>
      <c r="AI141">
        <f t="shared" si="102"/>
        <v>3.5</v>
      </c>
      <c r="AJ141">
        <f t="shared" si="103"/>
        <v>3.5</v>
      </c>
      <c r="AK141">
        <f t="shared" si="103"/>
        <v>3.5</v>
      </c>
      <c r="AL141">
        <f t="shared" si="103"/>
        <v>3.5</v>
      </c>
      <c r="AM141">
        <f t="shared" si="103"/>
        <v>3.5</v>
      </c>
      <c r="AN141">
        <f t="shared" si="103"/>
        <v>3.5</v>
      </c>
      <c r="AO141">
        <f t="shared" si="103"/>
        <v>3.5</v>
      </c>
      <c r="AP141">
        <f t="shared" si="103"/>
        <v>3.5</v>
      </c>
      <c r="AQ141">
        <f t="shared" si="103"/>
        <v>3.5</v>
      </c>
      <c r="AR141">
        <f t="shared" si="103"/>
        <v>3.5</v>
      </c>
      <c r="AS141">
        <f t="shared" si="103"/>
        <v>3.5</v>
      </c>
      <c r="AT141">
        <f t="shared" si="104"/>
        <v>3.5</v>
      </c>
      <c r="AU141">
        <f t="shared" si="104"/>
        <v>3.5</v>
      </c>
      <c r="AV141">
        <f t="shared" si="104"/>
        <v>3.5</v>
      </c>
      <c r="AW141">
        <f t="shared" si="104"/>
        <v>3.5</v>
      </c>
      <c r="AX141">
        <f t="shared" si="104"/>
        <v>3.5</v>
      </c>
      <c r="AY141">
        <f t="shared" si="104"/>
        <v>3.5</v>
      </c>
      <c r="AZ141">
        <f t="shared" si="104"/>
        <v>3.5</v>
      </c>
      <c r="BA141">
        <f t="shared" si="104"/>
        <v>3.5</v>
      </c>
    </row>
    <row r="142" spans="3:53" ht="12.75">
      <c r="C142" t="str">
        <f>Admin!$B$11</f>
        <v>Sales &amp; Marketing</v>
      </c>
      <c r="F142">
        <f t="shared" si="100"/>
        <v>0</v>
      </c>
      <c r="G142">
        <f t="shared" si="100"/>
        <v>0</v>
      </c>
      <c r="H142">
        <f t="shared" si="100"/>
        <v>0</v>
      </c>
      <c r="I142">
        <f t="shared" si="100"/>
        <v>0</v>
      </c>
      <c r="J142">
        <f t="shared" si="100"/>
        <v>0</v>
      </c>
      <c r="K142">
        <f t="shared" si="100"/>
        <v>0</v>
      </c>
      <c r="L142">
        <f t="shared" si="100"/>
        <v>0</v>
      </c>
      <c r="M142">
        <f t="shared" si="100"/>
        <v>0</v>
      </c>
      <c r="N142">
        <f t="shared" si="100"/>
        <v>0</v>
      </c>
      <c r="O142">
        <f t="shared" si="100"/>
        <v>0</v>
      </c>
      <c r="P142">
        <f t="shared" si="101"/>
        <v>0</v>
      </c>
      <c r="Q142">
        <f t="shared" si="101"/>
        <v>0</v>
      </c>
      <c r="R142">
        <f t="shared" si="101"/>
        <v>0</v>
      </c>
      <c r="S142">
        <f t="shared" si="101"/>
        <v>0</v>
      </c>
      <c r="T142">
        <f t="shared" si="101"/>
        <v>0</v>
      </c>
      <c r="U142">
        <f t="shared" si="101"/>
        <v>0</v>
      </c>
      <c r="V142">
        <f t="shared" si="101"/>
        <v>0</v>
      </c>
      <c r="W142">
        <f t="shared" si="101"/>
        <v>0</v>
      </c>
      <c r="X142">
        <f t="shared" si="101"/>
        <v>0</v>
      </c>
      <c r="Y142">
        <f t="shared" si="101"/>
        <v>0</v>
      </c>
      <c r="Z142">
        <f t="shared" si="102"/>
        <v>0</v>
      </c>
      <c r="AA142">
        <f t="shared" si="102"/>
        <v>0</v>
      </c>
      <c r="AB142">
        <f t="shared" si="102"/>
        <v>0</v>
      </c>
      <c r="AC142">
        <f t="shared" si="102"/>
        <v>0</v>
      </c>
      <c r="AD142">
        <f t="shared" si="102"/>
        <v>0</v>
      </c>
      <c r="AE142">
        <f t="shared" si="102"/>
        <v>0</v>
      </c>
      <c r="AF142">
        <f t="shared" si="102"/>
        <v>0</v>
      </c>
      <c r="AG142">
        <f t="shared" si="102"/>
        <v>0</v>
      </c>
      <c r="AH142">
        <f t="shared" si="102"/>
        <v>0</v>
      </c>
      <c r="AI142">
        <f t="shared" si="102"/>
        <v>0</v>
      </c>
      <c r="AJ142">
        <f t="shared" si="103"/>
        <v>0</v>
      </c>
      <c r="AK142">
        <f t="shared" si="103"/>
        <v>0</v>
      </c>
      <c r="AL142">
        <f t="shared" si="103"/>
        <v>0</v>
      </c>
      <c r="AM142">
        <f t="shared" si="103"/>
        <v>0</v>
      </c>
      <c r="AN142">
        <f t="shared" si="103"/>
        <v>0</v>
      </c>
      <c r="AO142">
        <f t="shared" si="103"/>
        <v>0</v>
      </c>
      <c r="AP142">
        <f t="shared" si="103"/>
        <v>0</v>
      </c>
      <c r="AQ142">
        <f t="shared" si="103"/>
        <v>0</v>
      </c>
      <c r="AR142">
        <f t="shared" si="103"/>
        <v>0</v>
      </c>
      <c r="AS142">
        <f t="shared" si="103"/>
        <v>0</v>
      </c>
      <c r="AT142">
        <f t="shared" si="104"/>
        <v>0</v>
      </c>
      <c r="AU142">
        <f t="shared" si="104"/>
        <v>0</v>
      </c>
      <c r="AV142">
        <f t="shared" si="104"/>
        <v>0</v>
      </c>
      <c r="AW142">
        <f t="shared" si="104"/>
        <v>0</v>
      </c>
      <c r="AX142">
        <f t="shared" si="104"/>
        <v>0</v>
      </c>
      <c r="AY142">
        <f t="shared" si="104"/>
        <v>0</v>
      </c>
      <c r="AZ142">
        <f t="shared" si="104"/>
        <v>0</v>
      </c>
      <c r="BA142">
        <f t="shared" si="104"/>
        <v>0</v>
      </c>
    </row>
    <row r="143" spans="3:53" ht="12.75">
      <c r="C143" t="str">
        <f>Admin!$B$12</f>
        <v>Customer Support</v>
      </c>
      <c r="F143">
        <f t="shared" si="100"/>
        <v>0</v>
      </c>
      <c r="G143">
        <f t="shared" si="100"/>
        <v>0</v>
      </c>
      <c r="H143">
        <f t="shared" si="100"/>
        <v>0</v>
      </c>
      <c r="I143">
        <f t="shared" si="100"/>
        <v>0</v>
      </c>
      <c r="J143">
        <f t="shared" si="100"/>
        <v>0</v>
      </c>
      <c r="K143">
        <f t="shared" si="100"/>
        <v>0</v>
      </c>
      <c r="L143">
        <f t="shared" si="100"/>
        <v>0</v>
      </c>
      <c r="M143">
        <f t="shared" si="100"/>
        <v>0</v>
      </c>
      <c r="N143">
        <f t="shared" si="100"/>
        <v>0</v>
      </c>
      <c r="O143">
        <f t="shared" si="100"/>
        <v>0</v>
      </c>
      <c r="P143">
        <f t="shared" si="101"/>
        <v>0</v>
      </c>
      <c r="Q143">
        <f t="shared" si="101"/>
        <v>0</v>
      </c>
      <c r="R143">
        <f t="shared" si="101"/>
        <v>0</v>
      </c>
      <c r="S143">
        <f t="shared" si="101"/>
        <v>0</v>
      </c>
      <c r="T143">
        <f t="shared" si="101"/>
        <v>0</v>
      </c>
      <c r="U143">
        <f t="shared" si="101"/>
        <v>0</v>
      </c>
      <c r="V143">
        <f t="shared" si="101"/>
        <v>0</v>
      </c>
      <c r="W143">
        <f t="shared" si="101"/>
        <v>0</v>
      </c>
      <c r="X143">
        <f t="shared" si="101"/>
        <v>0</v>
      </c>
      <c r="Y143">
        <f t="shared" si="101"/>
        <v>0</v>
      </c>
      <c r="Z143">
        <f t="shared" si="102"/>
        <v>0</v>
      </c>
      <c r="AA143">
        <f t="shared" si="102"/>
        <v>0</v>
      </c>
      <c r="AB143">
        <f t="shared" si="102"/>
        <v>0</v>
      </c>
      <c r="AC143">
        <f t="shared" si="102"/>
        <v>0</v>
      </c>
      <c r="AD143">
        <f t="shared" si="102"/>
        <v>0</v>
      </c>
      <c r="AE143">
        <f t="shared" si="102"/>
        <v>0</v>
      </c>
      <c r="AF143">
        <f t="shared" si="102"/>
        <v>0</v>
      </c>
      <c r="AG143">
        <f t="shared" si="102"/>
        <v>0</v>
      </c>
      <c r="AH143">
        <f t="shared" si="102"/>
        <v>0</v>
      </c>
      <c r="AI143">
        <f t="shared" si="102"/>
        <v>0</v>
      </c>
      <c r="AJ143">
        <f t="shared" si="103"/>
        <v>0</v>
      </c>
      <c r="AK143">
        <f t="shared" si="103"/>
        <v>0</v>
      </c>
      <c r="AL143">
        <f t="shared" si="103"/>
        <v>0</v>
      </c>
      <c r="AM143">
        <f t="shared" si="103"/>
        <v>0</v>
      </c>
      <c r="AN143">
        <f t="shared" si="103"/>
        <v>0</v>
      </c>
      <c r="AO143">
        <f t="shared" si="103"/>
        <v>0</v>
      </c>
      <c r="AP143">
        <f t="shared" si="103"/>
        <v>0</v>
      </c>
      <c r="AQ143">
        <f t="shared" si="103"/>
        <v>0</v>
      </c>
      <c r="AR143">
        <f t="shared" si="103"/>
        <v>0</v>
      </c>
      <c r="AS143">
        <f t="shared" si="103"/>
        <v>0</v>
      </c>
      <c r="AT143">
        <f t="shared" si="104"/>
        <v>0</v>
      </c>
      <c r="AU143">
        <f t="shared" si="104"/>
        <v>0</v>
      </c>
      <c r="AV143">
        <f t="shared" si="104"/>
        <v>0</v>
      </c>
      <c r="AW143">
        <f t="shared" si="104"/>
        <v>0</v>
      </c>
      <c r="AX143">
        <f t="shared" si="104"/>
        <v>0</v>
      </c>
      <c r="AY143">
        <f t="shared" si="104"/>
        <v>0</v>
      </c>
      <c r="AZ143">
        <f t="shared" si="104"/>
        <v>0</v>
      </c>
      <c r="BA143">
        <f t="shared" si="104"/>
        <v>0</v>
      </c>
    </row>
    <row r="144" spans="3:53" ht="12.75">
      <c r="C144" s="33" t="s">
        <v>37</v>
      </c>
      <c r="D144" s="33"/>
      <c r="E144" s="33"/>
      <c r="F144" s="33">
        <f>SUM(F140:F143)</f>
        <v>4.5</v>
      </c>
      <c r="G144" s="33">
        <f aca="true" t="shared" si="105" ref="G144:AS144">SUM(G140:G143)</f>
        <v>4.5</v>
      </c>
      <c r="H144" s="33">
        <f t="shared" si="105"/>
        <v>4.5</v>
      </c>
      <c r="I144" s="33">
        <f t="shared" si="105"/>
        <v>4.5</v>
      </c>
      <c r="J144" s="33">
        <f t="shared" si="105"/>
        <v>4.5</v>
      </c>
      <c r="K144" s="33">
        <f t="shared" si="105"/>
        <v>4.5</v>
      </c>
      <c r="L144" s="33">
        <f t="shared" si="105"/>
        <v>4.5</v>
      </c>
      <c r="M144" s="33">
        <f t="shared" si="105"/>
        <v>4.5</v>
      </c>
      <c r="N144" s="33">
        <f t="shared" si="105"/>
        <v>4.5</v>
      </c>
      <c r="O144" s="33">
        <f t="shared" si="105"/>
        <v>4.5</v>
      </c>
      <c r="P144" s="33">
        <f t="shared" si="105"/>
        <v>4.5</v>
      </c>
      <c r="Q144" s="33">
        <f t="shared" si="105"/>
        <v>4.5</v>
      </c>
      <c r="R144" s="33">
        <f t="shared" si="105"/>
        <v>4.5</v>
      </c>
      <c r="S144" s="33">
        <f t="shared" si="105"/>
        <v>4.5</v>
      </c>
      <c r="T144" s="33">
        <f t="shared" si="105"/>
        <v>4.5</v>
      </c>
      <c r="U144" s="33">
        <f t="shared" si="105"/>
        <v>4.5</v>
      </c>
      <c r="V144" s="33">
        <f t="shared" si="105"/>
        <v>4.5</v>
      </c>
      <c r="W144" s="33">
        <f t="shared" si="105"/>
        <v>4.5</v>
      </c>
      <c r="X144" s="33">
        <f t="shared" si="105"/>
        <v>4.5</v>
      </c>
      <c r="Y144" s="33">
        <f t="shared" si="105"/>
        <v>4.5</v>
      </c>
      <c r="Z144" s="33">
        <f t="shared" si="105"/>
        <v>4.5</v>
      </c>
      <c r="AA144" s="33">
        <f t="shared" si="105"/>
        <v>4.5</v>
      </c>
      <c r="AB144" s="33">
        <f t="shared" si="105"/>
        <v>4.5</v>
      </c>
      <c r="AC144" s="33">
        <f t="shared" si="105"/>
        <v>4.5</v>
      </c>
      <c r="AD144" s="33">
        <f t="shared" si="105"/>
        <v>4.5</v>
      </c>
      <c r="AE144" s="33">
        <f t="shared" si="105"/>
        <v>4.5</v>
      </c>
      <c r="AF144" s="33">
        <f t="shared" si="105"/>
        <v>4.5</v>
      </c>
      <c r="AG144" s="33">
        <f t="shared" si="105"/>
        <v>4.5</v>
      </c>
      <c r="AH144" s="33">
        <f t="shared" si="105"/>
        <v>4.5</v>
      </c>
      <c r="AI144" s="33">
        <f t="shared" si="105"/>
        <v>4.5</v>
      </c>
      <c r="AJ144" s="33">
        <f t="shared" si="105"/>
        <v>4.5</v>
      </c>
      <c r="AK144" s="33">
        <f t="shared" si="105"/>
        <v>4.5</v>
      </c>
      <c r="AL144" s="33">
        <f t="shared" si="105"/>
        <v>4.5</v>
      </c>
      <c r="AM144" s="33">
        <f t="shared" si="105"/>
        <v>4.5</v>
      </c>
      <c r="AN144" s="33">
        <f t="shared" si="105"/>
        <v>4.5</v>
      </c>
      <c r="AO144" s="33">
        <f t="shared" si="105"/>
        <v>4.5</v>
      </c>
      <c r="AP144" s="33">
        <f t="shared" si="105"/>
        <v>4.5</v>
      </c>
      <c r="AQ144" s="33">
        <f t="shared" si="105"/>
        <v>4.5</v>
      </c>
      <c r="AR144" s="33">
        <f t="shared" si="105"/>
        <v>4.5</v>
      </c>
      <c r="AS144" s="33">
        <f t="shared" si="105"/>
        <v>4.5</v>
      </c>
      <c r="AT144" s="33">
        <f aca="true" t="shared" si="106" ref="AT144:BA144">SUM(AT140:AT143)</f>
        <v>4.5</v>
      </c>
      <c r="AU144" s="33">
        <f t="shared" si="106"/>
        <v>4.5</v>
      </c>
      <c r="AV144" s="33">
        <f t="shared" si="106"/>
        <v>4.5</v>
      </c>
      <c r="AW144" s="33">
        <f t="shared" si="106"/>
        <v>4.5</v>
      </c>
      <c r="AX144" s="33">
        <f t="shared" si="106"/>
        <v>4.5</v>
      </c>
      <c r="AY144" s="33">
        <f t="shared" si="106"/>
        <v>4.5</v>
      </c>
      <c r="AZ144" s="33">
        <f t="shared" si="106"/>
        <v>4.5</v>
      </c>
      <c r="BA144" s="33">
        <f t="shared" si="106"/>
        <v>4.5</v>
      </c>
    </row>
    <row r="146" ht="20.25">
      <c r="A146" s="67" t="s">
        <v>95</v>
      </c>
    </row>
    <row r="147" ht="12.75">
      <c r="B147" s="28" t="s">
        <v>92</v>
      </c>
    </row>
    <row r="148" spans="3:53" ht="12.75">
      <c r="C148" t="str">
        <f>Admin!$B$9</f>
        <v>Corp</v>
      </c>
      <c r="E148" t="str">
        <f>EmpFTE</f>
        <v>FTE</v>
      </c>
      <c r="F148" s="3">
        <f aca="true" t="shared" si="107" ref="F148:O151">SUMPRODUCT((($D$90:$D$129)=$C148)*(($E$90:$E$129)=$E148)*(F$90:F$129))</f>
        <v>0</v>
      </c>
      <c r="G148" s="3">
        <f t="shared" si="107"/>
        <v>0</v>
      </c>
      <c r="H148" s="3">
        <f t="shared" si="107"/>
        <v>0</v>
      </c>
      <c r="I148" s="3">
        <f t="shared" si="107"/>
        <v>0</v>
      </c>
      <c r="J148" s="3">
        <f t="shared" si="107"/>
        <v>0</v>
      </c>
      <c r="K148" s="3">
        <f t="shared" si="107"/>
        <v>0</v>
      </c>
      <c r="L148" s="3">
        <f t="shared" si="107"/>
        <v>0</v>
      </c>
      <c r="M148" s="3">
        <f t="shared" si="107"/>
        <v>0</v>
      </c>
      <c r="N148" s="3">
        <f t="shared" si="107"/>
        <v>0</v>
      </c>
      <c r="O148" s="3">
        <f t="shared" si="107"/>
        <v>0</v>
      </c>
      <c r="P148" s="3">
        <f aca="true" t="shared" si="108" ref="P148:Y151">SUMPRODUCT((($D$90:$D$129)=$C148)*(($E$90:$E$129)=$E148)*(P$90:P$129))</f>
        <v>0</v>
      </c>
      <c r="Q148" s="3">
        <f t="shared" si="108"/>
        <v>0</v>
      </c>
      <c r="R148" s="3">
        <f t="shared" si="108"/>
        <v>0</v>
      </c>
      <c r="S148" s="3">
        <f t="shared" si="108"/>
        <v>0</v>
      </c>
      <c r="T148" s="3">
        <f t="shared" si="108"/>
        <v>0</v>
      </c>
      <c r="U148" s="3">
        <f t="shared" si="108"/>
        <v>0</v>
      </c>
      <c r="V148" s="3">
        <f t="shared" si="108"/>
        <v>0</v>
      </c>
      <c r="W148" s="3">
        <f t="shared" si="108"/>
        <v>0</v>
      </c>
      <c r="X148" s="3">
        <f t="shared" si="108"/>
        <v>0</v>
      </c>
      <c r="Y148" s="3">
        <f t="shared" si="108"/>
        <v>0</v>
      </c>
      <c r="Z148" s="3">
        <f aca="true" t="shared" si="109" ref="Z148:AI151">SUMPRODUCT((($D$90:$D$129)=$C148)*(($E$90:$E$129)=$E148)*(Z$90:Z$129))</f>
        <v>0</v>
      </c>
      <c r="AA148" s="3">
        <f t="shared" si="109"/>
        <v>0</v>
      </c>
      <c r="AB148" s="3">
        <f t="shared" si="109"/>
        <v>0</v>
      </c>
      <c r="AC148" s="3">
        <f t="shared" si="109"/>
        <v>0</v>
      </c>
      <c r="AD148" s="3">
        <f t="shared" si="109"/>
        <v>0</v>
      </c>
      <c r="AE148" s="3">
        <f t="shared" si="109"/>
        <v>0</v>
      </c>
      <c r="AF148" s="3">
        <f t="shared" si="109"/>
        <v>0</v>
      </c>
      <c r="AG148" s="3">
        <f t="shared" si="109"/>
        <v>0</v>
      </c>
      <c r="AH148" s="3">
        <f t="shared" si="109"/>
        <v>0</v>
      </c>
      <c r="AI148" s="3">
        <f t="shared" si="109"/>
        <v>0</v>
      </c>
      <c r="AJ148" s="3">
        <f aca="true" t="shared" si="110" ref="AJ148:AS151">SUMPRODUCT((($D$90:$D$129)=$C148)*(($E$90:$E$129)=$E148)*(AJ$90:AJ$129))</f>
        <v>0</v>
      </c>
      <c r="AK148" s="3">
        <f t="shared" si="110"/>
        <v>0</v>
      </c>
      <c r="AL148" s="3">
        <f t="shared" si="110"/>
        <v>0</v>
      </c>
      <c r="AM148" s="3">
        <f t="shared" si="110"/>
        <v>0</v>
      </c>
      <c r="AN148" s="3">
        <f t="shared" si="110"/>
        <v>0</v>
      </c>
      <c r="AO148" s="3">
        <f t="shared" si="110"/>
        <v>0</v>
      </c>
      <c r="AP148" s="3">
        <f t="shared" si="110"/>
        <v>0</v>
      </c>
      <c r="AQ148" s="3">
        <f t="shared" si="110"/>
        <v>0</v>
      </c>
      <c r="AR148" s="3">
        <f t="shared" si="110"/>
        <v>0</v>
      </c>
      <c r="AS148" s="3">
        <f t="shared" si="110"/>
        <v>0</v>
      </c>
      <c r="AT148" s="3">
        <f aca="true" t="shared" si="111" ref="AT148:BA151">SUMPRODUCT((($D$90:$D$129)=$C148)*(($E$90:$E$129)=$E148)*(AT$90:AT$129))</f>
        <v>0</v>
      </c>
      <c r="AU148" s="3">
        <f t="shared" si="111"/>
        <v>0</v>
      </c>
      <c r="AV148" s="3">
        <f t="shared" si="111"/>
        <v>0</v>
      </c>
      <c r="AW148" s="3">
        <f t="shared" si="111"/>
        <v>0</v>
      </c>
      <c r="AX148" s="3">
        <f t="shared" si="111"/>
        <v>0</v>
      </c>
      <c r="AY148" s="3">
        <f t="shared" si="111"/>
        <v>0</v>
      </c>
      <c r="AZ148" s="3">
        <f t="shared" si="111"/>
        <v>0</v>
      </c>
      <c r="BA148" s="3">
        <f t="shared" si="111"/>
        <v>0</v>
      </c>
    </row>
    <row r="149" spans="3:53" ht="12.75">
      <c r="C149" t="str">
        <f>Admin!$B$10</f>
        <v>Technology</v>
      </c>
      <c r="E149" t="str">
        <f>EmpFTE</f>
        <v>FTE</v>
      </c>
      <c r="F149" s="3">
        <f t="shared" si="107"/>
        <v>0</v>
      </c>
      <c r="G149" s="3">
        <f t="shared" si="107"/>
        <v>0</v>
      </c>
      <c r="H149" s="3">
        <f t="shared" si="107"/>
        <v>0</v>
      </c>
      <c r="I149" s="3">
        <f t="shared" si="107"/>
        <v>0</v>
      </c>
      <c r="J149" s="3">
        <f t="shared" si="107"/>
        <v>0</v>
      </c>
      <c r="K149" s="3">
        <f t="shared" si="107"/>
        <v>0</v>
      </c>
      <c r="L149" s="3">
        <f t="shared" si="107"/>
        <v>0</v>
      </c>
      <c r="M149" s="3">
        <f t="shared" si="107"/>
        <v>0</v>
      </c>
      <c r="N149" s="3">
        <f t="shared" si="107"/>
        <v>0</v>
      </c>
      <c r="O149" s="3">
        <f t="shared" si="107"/>
        <v>0</v>
      </c>
      <c r="P149" s="3">
        <f t="shared" si="108"/>
        <v>0</v>
      </c>
      <c r="Q149" s="3">
        <f t="shared" si="108"/>
        <v>0</v>
      </c>
      <c r="R149" s="3">
        <f t="shared" si="108"/>
        <v>0</v>
      </c>
      <c r="S149" s="3">
        <f t="shared" si="108"/>
        <v>0</v>
      </c>
      <c r="T149" s="3">
        <f t="shared" si="108"/>
        <v>0</v>
      </c>
      <c r="U149" s="3">
        <f t="shared" si="108"/>
        <v>0</v>
      </c>
      <c r="V149" s="3">
        <f t="shared" si="108"/>
        <v>0</v>
      </c>
      <c r="W149" s="3">
        <f t="shared" si="108"/>
        <v>0</v>
      </c>
      <c r="X149" s="3">
        <f t="shared" si="108"/>
        <v>0</v>
      </c>
      <c r="Y149" s="3">
        <f t="shared" si="108"/>
        <v>0</v>
      </c>
      <c r="Z149" s="3">
        <f t="shared" si="109"/>
        <v>0</v>
      </c>
      <c r="AA149" s="3">
        <f t="shared" si="109"/>
        <v>0</v>
      </c>
      <c r="AB149" s="3">
        <f t="shared" si="109"/>
        <v>0</v>
      </c>
      <c r="AC149" s="3">
        <f t="shared" si="109"/>
        <v>0</v>
      </c>
      <c r="AD149" s="3">
        <f t="shared" si="109"/>
        <v>0</v>
      </c>
      <c r="AE149" s="3">
        <f t="shared" si="109"/>
        <v>0</v>
      </c>
      <c r="AF149" s="3">
        <f t="shared" si="109"/>
        <v>0</v>
      </c>
      <c r="AG149" s="3">
        <f t="shared" si="109"/>
        <v>0</v>
      </c>
      <c r="AH149" s="3">
        <f t="shared" si="109"/>
        <v>0</v>
      </c>
      <c r="AI149" s="3">
        <f t="shared" si="109"/>
        <v>0</v>
      </c>
      <c r="AJ149" s="3">
        <f t="shared" si="110"/>
        <v>0</v>
      </c>
      <c r="AK149" s="3">
        <f t="shared" si="110"/>
        <v>0</v>
      </c>
      <c r="AL149" s="3">
        <f t="shared" si="110"/>
        <v>0</v>
      </c>
      <c r="AM149" s="3">
        <f t="shared" si="110"/>
        <v>0</v>
      </c>
      <c r="AN149" s="3">
        <f t="shared" si="110"/>
        <v>0</v>
      </c>
      <c r="AO149" s="3">
        <f t="shared" si="110"/>
        <v>0</v>
      </c>
      <c r="AP149" s="3">
        <f t="shared" si="110"/>
        <v>0</v>
      </c>
      <c r="AQ149" s="3">
        <f t="shared" si="110"/>
        <v>0</v>
      </c>
      <c r="AR149" s="3">
        <f t="shared" si="110"/>
        <v>0</v>
      </c>
      <c r="AS149" s="3">
        <f t="shared" si="110"/>
        <v>0</v>
      </c>
      <c r="AT149" s="3">
        <f t="shared" si="111"/>
        <v>0</v>
      </c>
      <c r="AU149" s="3">
        <f t="shared" si="111"/>
        <v>0</v>
      </c>
      <c r="AV149" s="3">
        <f t="shared" si="111"/>
        <v>0</v>
      </c>
      <c r="AW149" s="3">
        <f t="shared" si="111"/>
        <v>0</v>
      </c>
      <c r="AX149" s="3">
        <f t="shared" si="111"/>
        <v>0</v>
      </c>
      <c r="AY149" s="3">
        <f t="shared" si="111"/>
        <v>0</v>
      </c>
      <c r="AZ149" s="3">
        <f t="shared" si="111"/>
        <v>0</v>
      </c>
      <c r="BA149" s="3">
        <f t="shared" si="111"/>
        <v>0</v>
      </c>
    </row>
    <row r="150" spans="3:53" ht="12.75">
      <c r="C150" t="str">
        <f>Admin!$B$11</f>
        <v>Sales &amp; Marketing</v>
      </c>
      <c r="E150" t="str">
        <f>EmpFTE</f>
        <v>FTE</v>
      </c>
      <c r="F150" s="3">
        <f t="shared" si="107"/>
        <v>0</v>
      </c>
      <c r="G150" s="3">
        <f t="shared" si="107"/>
        <v>0</v>
      </c>
      <c r="H150" s="3">
        <f t="shared" si="107"/>
        <v>0</v>
      </c>
      <c r="I150" s="3">
        <f t="shared" si="107"/>
        <v>0</v>
      </c>
      <c r="J150" s="3">
        <f t="shared" si="107"/>
        <v>0</v>
      </c>
      <c r="K150" s="3">
        <f t="shared" si="107"/>
        <v>0</v>
      </c>
      <c r="L150" s="3">
        <f t="shared" si="107"/>
        <v>0</v>
      </c>
      <c r="M150" s="3">
        <f t="shared" si="107"/>
        <v>0</v>
      </c>
      <c r="N150" s="3">
        <f t="shared" si="107"/>
        <v>0</v>
      </c>
      <c r="O150" s="3">
        <f t="shared" si="107"/>
        <v>0</v>
      </c>
      <c r="P150" s="3">
        <f t="shared" si="108"/>
        <v>0</v>
      </c>
      <c r="Q150" s="3">
        <f t="shared" si="108"/>
        <v>0</v>
      </c>
      <c r="R150" s="3">
        <f t="shared" si="108"/>
        <v>0</v>
      </c>
      <c r="S150" s="3">
        <f t="shared" si="108"/>
        <v>0</v>
      </c>
      <c r="T150" s="3">
        <f t="shared" si="108"/>
        <v>0</v>
      </c>
      <c r="U150" s="3">
        <f t="shared" si="108"/>
        <v>0</v>
      </c>
      <c r="V150" s="3">
        <f t="shared" si="108"/>
        <v>0</v>
      </c>
      <c r="W150" s="3">
        <f t="shared" si="108"/>
        <v>0</v>
      </c>
      <c r="X150" s="3">
        <f t="shared" si="108"/>
        <v>0</v>
      </c>
      <c r="Y150" s="3">
        <f t="shared" si="108"/>
        <v>0</v>
      </c>
      <c r="Z150" s="3">
        <f t="shared" si="109"/>
        <v>0</v>
      </c>
      <c r="AA150" s="3">
        <f t="shared" si="109"/>
        <v>0</v>
      </c>
      <c r="AB150" s="3">
        <f t="shared" si="109"/>
        <v>0</v>
      </c>
      <c r="AC150" s="3">
        <f t="shared" si="109"/>
        <v>0</v>
      </c>
      <c r="AD150" s="3">
        <f t="shared" si="109"/>
        <v>0</v>
      </c>
      <c r="AE150" s="3">
        <f t="shared" si="109"/>
        <v>0</v>
      </c>
      <c r="AF150" s="3">
        <f t="shared" si="109"/>
        <v>0</v>
      </c>
      <c r="AG150" s="3">
        <f t="shared" si="109"/>
        <v>0</v>
      </c>
      <c r="AH150" s="3">
        <f t="shared" si="109"/>
        <v>0</v>
      </c>
      <c r="AI150" s="3">
        <f t="shared" si="109"/>
        <v>0</v>
      </c>
      <c r="AJ150" s="3">
        <f t="shared" si="110"/>
        <v>0</v>
      </c>
      <c r="AK150" s="3">
        <f t="shared" si="110"/>
        <v>0</v>
      </c>
      <c r="AL150" s="3">
        <f t="shared" si="110"/>
        <v>0</v>
      </c>
      <c r="AM150" s="3">
        <f t="shared" si="110"/>
        <v>0</v>
      </c>
      <c r="AN150" s="3">
        <f t="shared" si="110"/>
        <v>0</v>
      </c>
      <c r="AO150" s="3">
        <f t="shared" si="110"/>
        <v>0</v>
      </c>
      <c r="AP150" s="3">
        <f t="shared" si="110"/>
        <v>0</v>
      </c>
      <c r="AQ150" s="3">
        <f t="shared" si="110"/>
        <v>0</v>
      </c>
      <c r="AR150" s="3">
        <f t="shared" si="110"/>
        <v>0</v>
      </c>
      <c r="AS150" s="3">
        <f t="shared" si="110"/>
        <v>0</v>
      </c>
      <c r="AT150" s="3">
        <f t="shared" si="111"/>
        <v>0</v>
      </c>
      <c r="AU150" s="3">
        <f t="shared" si="111"/>
        <v>0</v>
      </c>
      <c r="AV150" s="3">
        <f t="shared" si="111"/>
        <v>0</v>
      </c>
      <c r="AW150" s="3">
        <f t="shared" si="111"/>
        <v>0</v>
      </c>
      <c r="AX150" s="3">
        <f t="shared" si="111"/>
        <v>0</v>
      </c>
      <c r="AY150" s="3">
        <f t="shared" si="111"/>
        <v>0</v>
      </c>
      <c r="AZ150" s="3">
        <f t="shared" si="111"/>
        <v>0</v>
      </c>
      <c r="BA150" s="3">
        <f t="shared" si="111"/>
        <v>0</v>
      </c>
    </row>
    <row r="151" spans="3:53" ht="12.75">
      <c r="C151" t="str">
        <f>Admin!$B$12</f>
        <v>Customer Support</v>
      </c>
      <c r="E151" t="str">
        <f>EmpFTE</f>
        <v>FTE</v>
      </c>
      <c r="F151" s="3">
        <f t="shared" si="107"/>
        <v>0</v>
      </c>
      <c r="G151" s="3">
        <f t="shared" si="107"/>
        <v>0</v>
      </c>
      <c r="H151" s="3">
        <f t="shared" si="107"/>
        <v>0</v>
      </c>
      <c r="I151" s="3">
        <f t="shared" si="107"/>
        <v>0</v>
      </c>
      <c r="J151" s="3">
        <f t="shared" si="107"/>
        <v>0</v>
      </c>
      <c r="K151" s="3">
        <f t="shared" si="107"/>
        <v>0</v>
      </c>
      <c r="L151" s="3">
        <f t="shared" si="107"/>
        <v>0</v>
      </c>
      <c r="M151" s="3">
        <f t="shared" si="107"/>
        <v>0</v>
      </c>
      <c r="N151" s="3">
        <f t="shared" si="107"/>
        <v>0</v>
      </c>
      <c r="O151" s="3">
        <f t="shared" si="107"/>
        <v>0</v>
      </c>
      <c r="P151" s="3">
        <f t="shared" si="108"/>
        <v>0</v>
      </c>
      <c r="Q151" s="3">
        <f t="shared" si="108"/>
        <v>0</v>
      </c>
      <c r="R151" s="3">
        <f t="shared" si="108"/>
        <v>0</v>
      </c>
      <c r="S151" s="3">
        <f t="shared" si="108"/>
        <v>0</v>
      </c>
      <c r="T151" s="3">
        <f t="shared" si="108"/>
        <v>0</v>
      </c>
      <c r="U151" s="3">
        <f t="shared" si="108"/>
        <v>0</v>
      </c>
      <c r="V151" s="3">
        <f t="shared" si="108"/>
        <v>0</v>
      </c>
      <c r="W151" s="3">
        <f t="shared" si="108"/>
        <v>0</v>
      </c>
      <c r="X151" s="3">
        <f t="shared" si="108"/>
        <v>0</v>
      </c>
      <c r="Y151" s="3">
        <f t="shared" si="108"/>
        <v>0</v>
      </c>
      <c r="Z151" s="3">
        <f t="shared" si="109"/>
        <v>0</v>
      </c>
      <c r="AA151" s="3">
        <f t="shared" si="109"/>
        <v>0</v>
      </c>
      <c r="AB151" s="3">
        <f t="shared" si="109"/>
        <v>0</v>
      </c>
      <c r="AC151" s="3">
        <f t="shared" si="109"/>
        <v>0</v>
      </c>
      <c r="AD151" s="3">
        <f t="shared" si="109"/>
        <v>0</v>
      </c>
      <c r="AE151" s="3">
        <f t="shared" si="109"/>
        <v>0</v>
      </c>
      <c r="AF151" s="3">
        <f t="shared" si="109"/>
        <v>0</v>
      </c>
      <c r="AG151" s="3">
        <f t="shared" si="109"/>
        <v>0</v>
      </c>
      <c r="AH151" s="3">
        <f t="shared" si="109"/>
        <v>0</v>
      </c>
      <c r="AI151" s="3">
        <f t="shared" si="109"/>
        <v>0</v>
      </c>
      <c r="AJ151" s="3">
        <f t="shared" si="110"/>
        <v>0</v>
      </c>
      <c r="AK151" s="3">
        <f t="shared" si="110"/>
        <v>0</v>
      </c>
      <c r="AL151" s="3">
        <f t="shared" si="110"/>
        <v>0</v>
      </c>
      <c r="AM151" s="3">
        <f t="shared" si="110"/>
        <v>0</v>
      </c>
      <c r="AN151" s="3">
        <f t="shared" si="110"/>
        <v>0</v>
      </c>
      <c r="AO151" s="3">
        <f t="shared" si="110"/>
        <v>0</v>
      </c>
      <c r="AP151" s="3">
        <f t="shared" si="110"/>
        <v>0</v>
      </c>
      <c r="AQ151" s="3">
        <f t="shared" si="110"/>
        <v>0</v>
      </c>
      <c r="AR151" s="3">
        <f t="shared" si="110"/>
        <v>0</v>
      </c>
      <c r="AS151" s="3">
        <f t="shared" si="110"/>
        <v>0</v>
      </c>
      <c r="AT151" s="3">
        <f t="shared" si="111"/>
        <v>0</v>
      </c>
      <c r="AU151" s="3">
        <f t="shared" si="111"/>
        <v>0</v>
      </c>
      <c r="AV151" s="3">
        <f t="shared" si="111"/>
        <v>0</v>
      </c>
      <c r="AW151" s="3">
        <f t="shared" si="111"/>
        <v>0</v>
      </c>
      <c r="AX151" s="3">
        <f t="shared" si="111"/>
        <v>0</v>
      </c>
      <c r="AY151" s="3">
        <f t="shared" si="111"/>
        <v>0</v>
      </c>
      <c r="AZ151" s="3">
        <f t="shared" si="111"/>
        <v>0</v>
      </c>
      <c r="BA151" s="3">
        <f t="shared" si="111"/>
        <v>0</v>
      </c>
    </row>
    <row r="152" spans="3:53" ht="12.75">
      <c r="C152" s="33" t="s">
        <v>37</v>
      </c>
      <c r="D152" s="33"/>
      <c r="E152" s="33"/>
      <c r="F152" s="15">
        <f aca="true" t="shared" si="112" ref="F152:AS152">SUM(F148:F151)</f>
        <v>0</v>
      </c>
      <c r="G152" s="15">
        <f t="shared" si="112"/>
        <v>0</v>
      </c>
      <c r="H152" s="15">
        <f t="shared" si="112"/>
        <v>0</v>
      </c>
      <c r="I152" s="15">
        <f t="shared" si="112"/>
        <v>0</v>
      </c>
      <c r="J152" s="15">
        <f t="shared" si="112"/>
        <v>0</v>
      </c>
      <c r="K152" s="15">
        <f t="shared" si="112"/>
        <v>0</v>
      </c>
      <c r="L152" s="15">
        <f t="shared" si="112"/>
        <v>0</v>
      </c>
      <c r="M152" s="15">
        <f t="shared" si="112"/>
        <v>0</v>
      </c>
      <c r="N152" s="15">
        <f t="shared" si="112"/>
        <v>0</v>
      </c>
      <c r="O152" s="15">
        <f t="shared" si="112"/>
        <v>0</v>
      </c>
      <c r="P152" s="15">
        <f t="shared" si="112"/>
        <v>0</v>
      </c>
      <c r="Q152" s="15">
        <f t="shared" si="112"/>
        <v>0</v>
      </c>
      <c r="R152" s="15">
        <f t="shared" si="112"/>
        <v>0</v>
      </c>
      <c r="S152" s="15">
        <f t="shared" si="112"/>
        <v>0</v>
      </c>
      <c r="T152" s="15">
        <f t="shared" si="112"/>
        <v>0</v>
      </c>
      <c r="U152" s="15">
        <f t="shared" si="112"/>
        <v>0</v>
      </c>
      <c r="V152" s="15">
        <f t="shared" si="112"/>
        <v>0</v>
      </c>
      <c r="W152" s="15">
        <f t="shared" si="112"/>
        <v>0</v>
      </c>
      <c r="X152" s="15">
        <f t="shared" si="112"/>
        <v>0</v>
      </c>
      <c r="Y152" s="15">
        <f t="shared" si="112"/>
        <v>0</v>
      </c>
      <c r="Z152" s="15">
        <f t="shared" si="112"/>
        <v>0</v>
      </c>
      <c r="AA152" s="15">
        <f t="shared" si="112"/>
        <v>0</v>
      </c>
      <c r="AB152" s="15">
        <f t="shared" si="112"/>
        <v>0</v>
      </c>
      <c r="AC152" s="15">
        <f t="shared" si="112"/>
        <v>0</v>
      </c>
      <c r="AD152" s="15">
        <f t="shared" si="112"/>
        <v>0</v>
      </c>
      <c r="AE152" s="15">
        <f t="shared" si="112"/>
        <v>0</v>
      </c>
      <c r="AF152" s="15">
        <f t="shared" si="112"/>
        <v>0</v>
      </c>
      <c r="AG152" s="15">
        <f t="shared" si="112"/>
        <v>0</v>
      </c>
      <c r="AH152" s="15">
        <f t="shared" si="112"/>
        <v>0</v>
      </c>
      <c r="AI152" s="15">
        <f t="shared" si="112"/>
        <v>0</v>
      </c>
      <c r="AJ152" s="15">
        <f t="shared" si="112"/>
        <v>0</v>
      </c>
      <c r="AK152" s="15">
        <f t="shared" si="112"/>
        <v>0</v>
      </c>
      <c r="AL152" s="15">
        <f t="shared" si="112"/>
        <v>0</v>
      </c>
      <c r="AM152" s="15">
        <f t="shared" si="112"/>
        <v>0</v>
      </c>
      <c r="AN152" s="15">
        <f t="shared" si="112"/>
        <v>0</v>
      </c>
      <c r="AO152" s="15">
        <f t="shared" si="112"/>
        <v>0</v>
      </c>
      <c r="AP152" s="15">
        <f t="shared" si="112"/>
        <v>0</v>
      </c>
      <c r="AQ152" s="15">
        <f t="shared" si="112"/>
        <v>0</v>
      </c>
      <c r="AR152" s="15">
        <f t="shared" si="112"/>
        <v>0</v>
      </c>
      <c r="AS152" s="15">
        <f t="shared" si="112"/>
        <v>0</v>
      </c>
      <c r="AT152" s="15">
        <f aca="true" t="shared" si="113" ref="AT152:BA152">SUM(AT148:AT151)</f>
        <v>0</v>
      </c>
      <c r="AU152" s="15">
        <f t="shared" si="113"/>
        <v>0</v>
      </c>
      <c r="AV152" s="15">
        <f t="shared" si="113"/>
        <v>0</v>
      </c>
      <c r="AW152" s="15">
        <f t="shared" si="113"/>
        <v>0</v>
      </c>
      <c r="AX152" s="15">
        <f t="shared" si="113"/>
        <v>0</v>
      </c>
      <c r="AY152" s="15">
        <f t="shared" si="113"/>
        <v>0</v>
      </c>
      <c r="AZ152" s="15">
        <f t="shared" si="113"/>
        <v>0</v>
      </c>
      <c r="BA152" s="15">
        <f t="shared" si="113"/>
        <v>0</v>
      </c>
    </row>
    <row r="154" ht="12.75">
      <c r="B154" s="28" t="s">
        <v>93</v>
      </c>
    </row>
    <row r="155" spans="3:53" ht="12.75">
      <c r="C155" t="str">
        <f>Admin!$B$9</f>
        <v>Corp</v>
      </c>
      <c r="E155" t="str">
        <f>EmpHourly</f>
        <v>Hourly</v>
      </c>
      <c r="F155" s="3">
        <f aca="true" t="shared" si="114" ref="F155:O158">SUMPRODUCT((($D$90:$D$129)=$C155)*(($E$90:$E$129)=$E155)*(F$90:F$129))</f>
        <v>0</v>
      </c>
      <c r="G155" s="3">
        <f t="shared" si="114"/>
        <v>0</v>
      </c>
      <c r="H155" s="3">
        <f t="shared" si="114"/>
        <v>0</v>
      </c>
      <c r="I155" s="3">
        <f t="shared" si="114"/>
        <v>0</v>
      </c>
      <c r="J155" s="3">
        <f t="shared" si="114"/>
        <v>0</v>
      </c>
      <c r="K155" s="3">
        <f t="shared" si="114"/>
        <v>0</v>
      </c>
      <c r="L155" s="3">
        <f t="shared" si="114"/>
        <v>0</v>
      </c>
      <c r="M155" s="3">
        <f t="shared" si="114"/>
        <v>0</v>
      </c>
      <c r="N155" s="3">
        <f t="shared" si="114"/>
        <v>0</v>
      </c>
      <c r="O155" s="3">
        <f t="shared" si="114"/>
        <v>0</v>
      </c>
      <c r="P155" s="3">
        <f aca="true" t="shared" si="115" ref="P155:Y158">SUMPRODUCT((($D$90:$D$129)=$C155)*(($E$90:$E$129)=$E155)*(P$90:P$129))</f>
        <v>0</v>
      </c>
      <c r="Q155" s="3">
        <f t="shared" si="115"/>
        <v>0</v>
      </c>
      <c r="R155" s="3">
        <f t="shared" si="115"/>
        <v>0</v>
      </c>
      <c r="S155" s="3">
        <f t="shared" si="115"/>
        <v>0</v>
      </c>
      <c r="T155" s="3">
        <f t="shared" si="115"/>
        <v>0</v>
      </c>
      <c r="U155" s="3">
        <f t="shared" si="115"/>
        <v>0</v>
      </c>
      <c r="V155" s="3">
        <f t="shared" si="115"/>
        <v>0</v>
      </c>
      <c r="W155" s="3">
        <f t="shared" si="115"/>
        <v>0</v>
      </c>
      <c r="X155" s="3">
        <f t="shared" si="115"/>
        <v>0</v>
      </c>
      <c r="Y155" s="3">
        <f t="shared" si="115"/>
        <v>0</v>
      </c>
      <c r="Z155" s="3">
        <f aca="true" t="shared" si="116" ref="Z155:AI158">SUMPRODUCT((($D$90:$D$129)=$C155)*(($E$90:$E$129)=$E155)*(Z$90:Z$129))</f>
        <v>0</v>
      </c>
      <c r="AA155" s="3">
        <f t="shared" si="116"/>
        <v>0</v>
      </c>
      <c r="AB155" s="3">
        <f t="shared" si="116"/>
        <v>0</v>
      </c>
      <c r="AC155" s="3">
        <f t="shared" si="116"/>
        <v>0</v>
      </c>
      <c r="AD155" s="3">
        <f t="shared" si="116"/>
        <v>0</v>
      </c>
      <c r="AE155" s="3">
        <f t="shared" si="116"/>
        <v>0</v>
      </c>
      <c r="AF155" s="3">
        <f t="shared" si="116"/>
        <v>0</v>
      </c>
      <c r="AG155" s="3">
        <f t="shared" si="116"/>
        <v>0</v>
      </c>
      <c r="AH155" s="3">
        <f t="shared" si="116"/>
        <v>0</v>
      </c>
      <c r="AI155" s="3">
        <f t="shared" si="116"/>
        <v>0</v>
      </c>
      <c r="AJ155" s="3">
        <f aca="true" t="shared" si="117" ref="AJ155:AS158">SUMPRODUCT((($D$90:$D$129)=$C155)*(($E$90:$E$129)=$E155)*(AJ$90:AJ$129))</f>
        <v>0</v>
      </c>
      <c r="AK155" s="3">
        <f t="shared" si="117"/>
        <v>0</v>
      </c>
      <c r="AL155" s="3">
        <f t="shared" si="117"/>
        <v>0</v>
      </c>
      <c r="AM155" s="3">
        <f t="shared" si="117"/>
        <v>0</v>
      </c>
      <c r="AN155" s="3">
        <f t="shared" si="117"/>
        <v>0</v>
      </c>
      <c r="AO155" s="3">
        <f t="shared" si="117"/>
        <v>0</v>
      </c>
      <c r="AP155" s="3">
        <f t="shared" si="117"/>
        <v>0</v>
      </c>
      <c r="AQ155" s="3">
        <f t="shared" si="117"/>
        <v>0</v>
      </c>
      <c r="AR155" s="3">
        <f t="shared" si="117"/>
        <v>0</v>
      </c>
      <c r="AS155" s="3">
        <f t="shared" si="117"/>
        <v>0</v>
      </c>
      <c r="AT155" s="3">
        <f aca="true" t="shared" si="118" ref="AT155:BA158">SUMPRODUCT((($D$90:$D$129)=$C155)*(($E$90:$E$129)=$E155)*(AT$90:AT$129))</f>
        <v>0</v>
      </c>
      <c r="AU155" s="3">
        <f t="shared" si="118"/>
        <v>0</v>
      </c>
      <c r="AV155" s="3">
        <f t="shared" si="118"/>
        <v>0</v>
      </c>
      <c r="AW155" s="3">
        <f t="shared" si="118"/>
        <v>0</v>
      </c>
      <c r="AX155" s="3">
        <f t="shared" si="118"/>
        <v>0</v>
      </c>
      <c r="AY155" s="3">
        <f t="shared" si="118"/>
        <v>0</v>
      </c>
      <c r="AZ155" s="3">
        <f t="shared" si="118"/>
        <v>0</v>
      </c>
      <c r="BA155" s="3">
        <f t="shared" si="118"/>
        <v>0</v>
      </c>
    </row>
    <row r="156" spans="3:53" ht="12.75">
      <c r="C156" t="str">
        <f>Admin!$B$10</f>
        <v>Technology</v>
      </c>
      <c r="E156" t="str">
        <f>EmpHourly</f>
        <v>Hourly</v>
      </c>
      <c r="F156" s="3">
        <f t="shared" si="114"/>
        <v>0</v>
      </c>
      <c r="G156" s="3">
        <f t="shared" si="114"/>
        <v>0</v>
      </c>
      <c r="H156" s="3">
        <f t="shared" si="114"/>
        <v>0</v>
      </c>
      <c r="I156" s="3">
        <f t="shared" si="114"/>
        <v>0</v>
      </c>
      <c r="J156" s="3">
        <f t="shared" si="114"/>
        <v>0</v>
      </c>
      <c r="K156" s="3">
        <f t="shared" si="114"/>
        <v>0</v>
      </c>
      <c r="L156" s="3">
        <f t="shared" si="114"/>
        <v>0</v>
      </c>
      <c r="M156" s="3">
        <f t="shared" si="114"/>
        <v>0</v>
      </c>
      <c r="N156" s="3">
        <f t="shared" si="114"/>
        <v>0</v>
      </c>
      <c r="O156" s="3">
        <f t="shared" si="114"/>
        <v>0</v>
      </c>
      <c r="P156" s="3">
        <f t="shared" si="115"/>
        <v>0</v>
      </c>
      <c r="Q156" s="3">
        <f t="shared" si="115"/>
        <v>0</v>
      </c>
      <c r="R156" s="3">
        <f t="shared" si="115"/>
        <v>0</v>
      </c>
      <c r="S156" s="3">
        <f t="shared" si="115"/>
        <v>0</v>
      </c>
      <c r="T156" s="3">
        <f t="shared" si="115"/>
        <v>0</v>
      </c>
      <c r="U156" s="3">
        <f t="shared" si="115"/>
        <v>0</v>
      </c>
      <c r="V156" s="3">
        <f t="shared" si="115"/>
        <v>0</v>
      </c>
      <c r="W156" s="3">
        <f t="shared" si="115"/>
        <v>0</v>
      </c>
      <c r="X156" s="3">
        <f t="shared" si="115"/>
        <v>0</v>
      </c>
      <c r="Y156" s="3">
        <f t="shared" si="115"/>
        <v>0</v>
      </c>
      <c r="Z156" s="3">
        <f t="shared" si="116"/>
        <v>0</v>
      </c>
      <c r="AA156" s="3">
        <f t="shared" si="116"/>
        <v>0</v>
      </c>
      <c r="AB156" s="3">
        <f t="shared" si="116"/>
        <v>0</v>
      </c>
      <c r="AC156" s="3">
        <f t="shared" si="116"/>
        <v>0</v>
      </c>
      <c r="AD156" s="3">
        <f t="shared" si="116"/>
        <v>0</v>
      </c>
      <c r="AE156" s="3">
        <f t="shared" si="116"/>
        <v>0</v>
      </c>
      <c r="AF156" s="3">
        <f t="shared" si="116"/>
        <v>0</v>
      </c>
      <c r="AG156" s="3">
        <f t="shared" si="116"/>
        <v>0</v>
      </c>
      <c r="AH156" s="3">
        <f t="shared" si="116"/>
        <v>0</v>
      </c>
      <c r="AI156" s="3">
        <f t="shared" si="116"/>
        <v>0</v>
      </c>
      <c r="AJ156" s="3">
        <f t="shared" si="117"/>
        <v>0</v>
      </c>
      <c r="AK156" s="3">
        <f t="shared" si="117"/>
        <v>0</v>
      </c>
      <c r="AL156" s="3">
        <f t="shared" si="117"/>
        <v>0</v>
      </c>
      <c r="AM156" s="3">
        <f t="shared" si="117"/>
        <v>0</v>
      </c>
      <c r="AN156" s="3">
        <f t="shared" si="117"/>
        <v>0</v>
      </c>
      <c r="AO156" s="3">
        <f t="shared" si="117"/>
        <v>0</v>
      </c>
      <c r="AP156" s="3">
        <f t="shared" si="117"/>
        <v>0</v>
      </c>
      <c r="AQ156" s="3">
        <f t="shared" si="117"/>
        <v>0</v>
      </c>
      <c r="AR156" s="3">
        <f t="shared" si="117"/>
        <v>0</v>
      </c>
      <c r="AS156" s="3">
        <f t="shared" si="117"/>
        <v>0</v>
      </c>
      <c r="AT156" s="3">
        <f t="shared" si="118"/>
        <v>0</v>
      </c>
      <c r="AU156" s="3">
        <f t="shared" si="118"/>
        <v>0</v>
      </c>
      <c r="AV156" s="3">
        <f t="shared" si="118"/>
        <v>0</v>
      </c>
      <c r="AW156" s="3">
        <f t="shared" si="118"/>
        <v>0</v>
      </c>
      <c r="AX156" s="3">
        <f t="shared" si="118"/>
        <v>0</v>
      </c>
      <c r="AY156" s="3">
        <f t="shared" si="118"/>
        <v>0</v>
      </c>
      <c r="AZ156" s="3">
        <f t="shared" si="118"/>
        <v>0</v>
      </c>
      <c r="BA156" s="3">
        <f t="shared" si="118"/>
        <v>0</v>
      </c>
    </row>
    <row r="157" spans="3:53" ht="12.75">
      <c r="C157" t="str">
        <f>Admin!$B$11</f>
        <v>Sales &amp; Marketing</v>
      </c>
      <c r="E157" t="str">
        <f>EmpHourly</f>
        <v>Hourly</v>
      </c>
      <c r="F157" s="3">
        <f t="shared" si="114"/>
        <v>0</v>
      </c>
      <c r="G157" s="3">
        <f t="shared" si="114"/>
        <v>0</v>
      </c>
      <c r="H157" s="3">
        <f t="shared" si="114"/>
        <v>0</v>
      </c>
      <c r="I157" s="3">
        <f t="shared" si="114"/>
        <v>0</v>
      </c>
      <c r="J157" s="3">
        <f t="shared" si="114"/>
        <v>0</v>
      </c>
      <c r="K157" s="3">
        <f t="shared" si="114"/>
        <v>0</v>
      </c>
      <c r="L157" s="3">
        <f t="shared" si="114"/>
        <v>0</v>
      </c>
      <c r="M157" s="3">
        <f t="shared" si="114"/>
        <v>0</v>
      </c>
      <c r="N157" s="3">
        <f t="shared" si="114"/>
        <v>0</v>
      </c>
      <c r="O157" s="3">
        <f t="shared" si="114"/>
        <v>0</v>
      </c>
      <c r="P157" s="3">
        <f t="shared" si="115"/>
        <v>0</v>
      </c>
      <c r="Q157" s="3">
        <f t="shared" si="115"/>
        <v>0</v>
      </c>
      <c r="R157" s="3">
        <f t="shared" si="115"/>
        <v>0</v>
      </c>
      <c r="S157" s="3">
        <f t="shared" si="115"/>
        <v>0</v>
      </c>
      <c r="T157" s="3">
        <f t="shared" si="115"/>
        <v>0</v>
      </c>
      <c r="U157" s="3">
        <f t="shared" si="115"/>
        <v>0</v>
      </c>
      <c r="V157" s="3">
        <f t="shared" si="115"/>
        <v>0</v>
      </c>
      <c r="W157" s="3">
        <f t="shared" si="115"/>
        <v>0</v>
      </c>
      <c r="X157" s="3">
        <f t="shared" si="115"/>
        <v>0</v>
      </c>
      <c r="Y157" s="3">
        <f t="shared" si="115"/>
        <v>0</v>
      </c>
      <c r="Z157" s="3">
        <f t="shared" si="116"/>
        <v>0</v>
      </c>
      <c r="AA157" s="3">
        <f t="shared" si="116"/>
        <v>0</v>
      </c>
      <c r="AB157" s="3">
        <f t="shared" si="116"/>
        <v>0</v>
      </c>
      <c r="AC157" s="3">
        <f t="shared" si="116"/>
        <v>0</v>
      </c>
      <c r="AD157" s="3">
        <f t="shared" si="116"/>
        <v>0</v>
      </c>
      <c r="AE157" s="3">
        <f t="shared" si="116"/>
        <v>0</v>
      </c>
      <c r="AF157" s="3">
        <f t="shared" si="116"/>
        <v>0</v>
      </c>
      <c r="AG157" s="3">
        <f t="shared" si="116"/>
        <v>0</v>
      </c>
      <c r="AH157" s="3">
        <f t="shared" si="116"/>
        <v>0</v>
      </c>
      <c r="AI157" s="3">
        <f t="shared" si="116"/>
        <v>0</v>
      </c>
      <c r="AJ157" s="3">
        <f t="shared" si="117"/>
        <v>0</v>
      </c>
      <c r="AK157" s="3">
        <f t="shared" si="117"/>
        <v>0</v>
      </c>
      <c r="AL157" s="3">
        <f t="shared" si="117"/>
        <v>0</v>
      </c>
      <c r="AM157" s="3">
        <f t="shared" si="117"/>
        <v>0</v>
      </c>
      <c r="AN157" s="3">
        <f t="shared" si="117"/>
        <v>0</v>
      </c>
      <c r="AO157" s="3">
        <f t="shared" si="117"/>
        <v>0</v>
      </c>
      <c r="AP157" s="3">
        <f t="shared" si="117"/>
        <v>0</v>
      </c>
      <c r="AQ157" s="3">
        <f t="shared" si="117"/>
        <v>0</v>
      </c>
      <c r="AR157" s="3">
        <f t="shared" si="117"/>
        <v>0</v>
      </c>
      <c r="AS157" s="3">
        <f t="shared" si="117"/>
        <v>0</v>
      </c>
      <c r="AT157" s="3">
        <f t="shared" si="118"/>
        <v>0</v>
      </c>
      <c r="AU157" s="3">
        <f t="shared" si="118"/>
        <v>0</v>
      </c>
      <c r="AV157" s="3">
        <f t="shared" si="118"/>
        <v>0</v>
      </c>
      <c r="AW157" s="3">
        <f t="shared" si="118"/>
        <v>0</v>
      </c>
      <c r="AX157" s="3">
        <f t="shared" si="118"/>
        <v>0</v>
      </c>
      <c r="AY157" s="3">
        <f t="shared" si="118"/>
        <v>0</v>
      </c>
      <c r="AZ157" s="3">
        <f t="shared" si="118"/>
        <v>0</v>
      </c>
      <c r="BA157" s="3">
        <f t="shared" si="118"/>
        <v>0</v>
      </c>
    </row>
    <row r="158" spans="3:53" ht="12.75">
      <c r="C158" t="str">
        <f>Admin!$B$12</f>
        <v>Customer Support</v>
      </c>
      <c r="E158" t="str">
        <f>EmpHourly</f>
        <v>Hourly</v>
      </c>
      <c r="F158" s="3">
        <f t="shared" si="114"/>
        <v>0</v>
      </c>
      <c r="G158" s="3">
        <f t="shared" si="114"/>
        <v>0</v>
      </c>
      <c r="H158" s="3">
        <f t="shared" si="114"/>
        <v>0</v>
      </c>
      <c r="I158" s="3">
        <f t="shared" si="114"/>
        <v>0</v>
      </c>
      <c r="J158" s="3">
        <f t="shared" si="114"/>
        <v>0</v>
      </c>
      <c r="K158" s="3">
        <f t="shared" si="114"/>
        <v>0</v>
      </c>
      <c r="L158" s="3">
        <f t="shared" si="114"/>
        <v>0</v>
      </c>
      <c r="M158" s="3">
        <f t="shared" si="114"/>
        <v>0</v>
      </c>
      <c r="N158" s="3">
        <f t="shared" si="114"/>
        <v>0</v>
      </c>
      <c r="O158" s="3">
        <f t="shared" si="114"/>
        <v>0</v>
      </c>
      <c r="P158" s="3">
        <f t="shared" si="115"/>
        <v>0</v>
      </c>
      <c r="Q158" s="3">
        <f t="shared" si="115"/>
        <v>0</v>
      </c>
      <c r="R158" s="3">
        <f t="shared" si="115"/>
        <v>0</v>
      </c>
      <c r="S158" s="3">
        <f t="shared" si="115"/>
        <v>0</v>
      </c>
      <c r="T158" s="3">
        <f t="shared" si="115"/>
        <v>0</v>
      </c>
      <c r="U158" s="3">
        <f t="shared" si="115"/>
        <v>0</v>
      </c>
      <c r="V158" s="3">
        <f t="shared" si="115"/>
        <v>0</v>
      </c>
      <c r="W158" s="3">
        <f t="shared" si="115"/>
        <v>0</v>
      </c>
      <c r="X158" s="3">
        <f t="shared" si="115"/>
        <v>0</v>
      </c>
      <c r="Y158" s="3">
        <f t="shared" si="115"/>
        <v>0</v>
      </c>
      <c r="Z158" s="3">
        <f t="shared" si="116"/>
        <v>0</v>
      </c>
      <c r="AA158" s="3">
        <f t="shared" si="116"/>
        <v>0</v>
      </c>
      <c r="AB158" s="3">
        <f t="shared" si="116"/>
        <v>0</v>
      </c>
      <c r="AC158" s="3">
        <f t="shared" si="116"/>
        <v>0</v>
      </c>
      <c r="AD158" s="3">
        <f t="shared" si="116"/>
        <v>0</v>
      </c>
      <c r="AE158" s="3">
        <f t="shared" si="116"/>
        <v>0</v>
      </c>
      <c r="AF158" s="3">
        <f t="shared" si="116"/>
        <v>0</v>
      </c>
      <c r="AG158" s="3">
        <f t="shared" si="116"/>
        <v>0</v>
      </c>
      <c r="AH158" s="3">
        <f t="shared" si="116"/>
        <v>0</v>
      </c>
      <c r="AI158" s="3">
        <f t="shared" si="116"/>
        <v>0</v>
      </c>
      <c r="AJ158" s="3">
        <f t="shared" si="117"/>
        <v>0</v>
      </c>
      <c r="AK158" s="3">
        <f t="shared" si="117"/>
        <v>0</v>
      </c>
      <c r="AL158" s="3">
        <f t="shared" si="117"/>
        <v>0</v>
      </c>
      <c r="AM158" s="3">
        <f t="shared" si="117"/>
        <v>0</v>
      </c>
      <c r="AN158" s="3">
        <f t="shared" si="117"/>
        <v>0</v>
      </c>
      <c r="AO158" s="3">
        <f t="shared" si="117"/>
        <v>0</v>
      </c>
      <c r="AP158" s="3">
        <f t="shared" si="117"/>
        <v>0</v>
      </c>
      <c r="AQ158" s="3">
        <f t="shared" si="117"/>
        <v>0</v>
      </c>
      <c r="AR158" s="3">
        <f t="shared" si="117"/>
        <v>0</v>
      </c>
      <c r="AS158" s="3">
        <f t="shared" si="117"/>
        <v>0</v>
      </c>
      <c r="AT158" s="3">
        <f t="shared" si="118"/>
        <v>0</v>
      </c>
      <c r="AU158" s="3">
        <f t="shared" si="118"/>
        <v>0</v>
      </c>
      <c r="AV158" s="3">
        <f t="shared" si="118"/>
        <v>0</v>
      </c>
      <c r="AW158" s="3">
        <f t="shared" si="118"/>
        <v>0</v>
      </c>
      <c r="AX158" s="3">
        <f t="shared" si="118"/>
        <v>0</v>
      </c>
      <c r="AY158" s="3">
        <f t="shared" si="118"/>
        <v>0</v>
      </c>
      <c r="AZ158" s="3">
        <f t="shared" si="118"/>
        <v>0</v>
      </c>
      <c r="BA158" s="3">
        <f t="shared" si="118"/>
        <v>0</v>
      </c>
    </row>
    <row r="159" spans="3:53" ht="12.75">
      <c r="C159" s="33" t="s">
        <v>37</v>
      </c>
      <c r="D159" s="33"/>
      <c r="E159" s="33"/>
      <c r="F159" s="15">
        <f aca="true" t="shared" si="119" ref="F159:AS159">SUM(F155:F158)</f>
        <v>0</v>
      </c>
      <c r="G159" s="15">
        <f t="shared" si="119"/>
        <v>0</v>
      </c>
      <c r="H159" s="15">
        <f t="shared" si="119"/>
        <v>0</v>
      </c>
      <c r="I159" s="15">
        <f t="shared" si="119"/>
        <v>0</v>
      </c>
      <c r="J159" s="15">
        <f t="shared" si="119"/>
        <v>0</v>
      </c>
      <c r="K159" s="15">
        <f t="shared" si="119"/>
        <v>0</v>
      </c>
      <c r="L159" s="15">
        <f t="shared" si="119"/>
        <v>0</v>
      </c>
      <c r="M159" s="15">
        <f t="shared" si="119"/>
        <v>0</v>
      </c>
      <c r="N159" s="15">
        <f t="shared" si="119"/>
        <v>0</v>
      </c>
      <c r="O159" s="15">
        <f t="shared" si="119"/>
        <v>0</v>
      </c>
      <c r="P159" s="15">
        <f t="shared" si="119"/>
        <v>0</v>
      </c>
      <c r="Q159" s="15">
        <f t="shared" si="119"/>
        <v>0</v>
      </c>
      <c r="R159" s="15">
        <f t="shared" si="119"/>
        <v>0</v>
      </c>
      <c r="S159" s="15">
        <f t="shared" si="119"/>
        <v>0</v>
      </c>
      <c r="T159" s="15">
        <f t="shared" si="119"/>
        <v>0</v>
      </c>
      <c r="U159" s="15">
        <f t="shared" si="119"/>
        <v>0</v>
      </c>
      <c r="V159" s="15">
        <f t="shared" si="119"/>
        <v>0</v>
      </c>
      <c r="W159" s="15">
        <f t="shared" si="119"/>
        <v>0</v>
      </c>
      <c r="X159" s="15">
        <f t="shared" si="119"/>
        <v>0</v>
      </c>
      <c r="Y159" s="15">
        <f t="shared" si="119"/>
        <v>0</v>
      </c>
      <c r="Z159" s="15">
        <f t="shared" si="119"/>
        <v>0</v>
      </c>
      <c r="AA159" s="15">
        <f t="shared" si="119"/>
        <v>0</v>
      </c>
      <c r="AB159" s="15">
        <f t="shared" si="119"/>
        <v>0</v>
      </c>
      <c r="AC159" s="15">
        <f t="shared" si="119"/>
        <v>0</v>
      </c>
      <c r="AD159" s="15">
        <f t="shared" si="119"/>
        <v>0</v>
      </c>
      <c r="AE159" s="15">
        <f t="shared" si="119"/>
        <v>0</v>
      </c>
      <c r="AF159" s="15">
        <f t="shared" si="119"/>
        <v>0</v>
      </c>
      <c r="AG159" s="15">
        <f t="shared" si="119"/>
        <v>0</v>
      </c>
      <c r="AH159" s="15">
        <f t="shared" si="119"/>
        <v>0</v>
      </c>
      <c r="AI159" s="15">
        <f t="shared" si="119"/>
        <v>0</v>
      </c>
      <c r="AJ159" s="15">
        <f t="shared" si="119"/>
        <v>0</v>
      </c>
      <c r="AK159" s="15">
        <f t="shared" si="119"/>
        <v>0</v>
      </c>
      <c r="AL159" s="15">
        <f t="shared" si="119"/>
        <v>0</v>
      </c>
      <c r="AM159" s="15">
        <f t="shared" si="119"/>
        <v>0</v>
      </c>
      <c r="AN159" s="15">
        <f t="shared" si="119"/>
        <v>0</v>
      </c>
      <c r="AO159" s="15">
        <f t="shared" si="119"/>
        <v>0</v>
      </c>
      <c r="AP159" s="15">
        <f t="shared" si="119"/>
        <v>0</v>
      </c>
      <c r="AQ159" s="15">
        <f t="shared" si="119"/>
        <v>0</v>
      </c>
      <c r="AR159" s="15">
        <f t="shared" si="119"/>
        <v>0</v>
      </c>
      <c r="AS159" s="15">
        <f t="shared" si="119"/>
        <v>0</v>
      </c>
      <c r="AT159" s="15">
        <f aca="true" t="shared" si="120" ref="AT159:BA159">SUM(AT155:AT158)</f>
        <v>0</v>
      </c>
      <c r="AU159" s="15">
        <f t="shared" si="120"/>
        <v>0</v>
      </c>
      <c r="AV159" s="15">
        <f t="shared" si="120"/>
        <v>0</v>
      </c>
      <c r="AW159" s="15">
        <f t="shared" si="120"/>
        <v>0</v>
      </c>
      <c r="AX159" s="15">
        <f t="shared" si="120"/>
        <v>0</v>
      </c>
      <c r="AY159" s="15">
        <f t="shared" si="120"/>
        <v>0</v>
      </c>
      <c r="AZ159" s="15">
        <f t="shared" si="120"/>
        <v>0</v>
      </c>
      <c r="BA159" s="15">
        <f t="shared" si="120"/>
        <v>0</v>
      </c>
    </row>
    <row r="160" spans="3:53" ht="12.75"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ht="12.75">
      <c r="B161" s="28" t="s">
        <v>91</v>
      </c>
    </row>
    <row r="162" spans="3:53" ht="12.75">
      <c r="C162" t="str">
        <f>Admin!B9</f>
        <v>Corp</v>
      </c>
      <c r="F162" s="3">
        <f aca="true" t="shared" si="121" ref="F162:O165">SUMPRODUCT((($D$90:$D$129)=$C162)*(F$90:F$129))</f>
        <v>0</v>
      </c>
      <c r="G162" s="3">
        <f t="shared" si="121"/>
        <v>0</v>
      </c>
      <c r="H162" s="3">
        <f t="shared" si="121"/>
        <v>0</v>
      </c>
      <c r="I162" s="3">
        <f t="shared" si="121"/>
        <v>0</v>
      </c>
      <c r="J162" s="3">
        <f t="shared" si="121"/>
        <v>0</v>
      </c>
      <c r="K162" s="3">
        <f t="shared" si="121"/>
        <v>0</v>
      </c>
      <c r="L162" s="3">
        <f t="shared" si="121"/>
        <v>0</v>
      </c>
      <c r="M162" s="3">
        <f t="shared" si="121"/>
        <v>0</v>
      </c>
      <c r="N162" s="3">
        <f t="shared" si="121"/>
        <v>0</v>
      </c>
      <c r="O162" s="3">
        <f t="shared" si="121"/>
        <v>0</v>
      </c>
      <c r="P162" s="3">
        <f aca="true" t="shared" si="122" ref="P162:Y165">SUMPRODUCT((($D$90:$D$129)=$C162)*(P$90:P$129))</f>
        <v>0</v>
      </c>
      <c r="Q162" s="3">
        <f t="shared" si="122"/>
        <v>0</v>
      </c>
      <c r="R162" s="3">
        <f t="shared" si="122"/>
        <v>0</v>
      </c>
      <c r="S162" s="3">
        <f t="shared" si="122"/>
        <v>0</v>
      </c>
      <c r="T162" s="3">
        <f t="shared" si="122"/>
        <v>0</v>
      </c>
      <c r="U162" s="3">
        <f t="shared" si="122"/>
        <v>0</v>
      </c>
      <c r="V162" s="3">
        <f t="shared" si="122"/>
        <v>0</v>
      </c>
      <c r="W162" s="3">
        <f t="shared" si="122"/>
        <v>0</v>
      </c>
      <c r="X162" s="3">
        <f t="shared" si="122"/>
        <v>0</v>
      </c>
      <c r="Y162" s="3">
        <f t="shared" si="122"/>
        <v>0</v>
      </c>
      <c r="Z162" s="3">
        <f aca="true" t="shared" si="123" ref="Z162:AI165">SUMPRODUCT((($D$90:$D$129)=$C162)*(Z$90:Z$129))</f>
        <v>0</v>
      </c>
      <c r="AA162" s="3">
        <f t="shared" si="123"/>
        <v>0</v>
      </c>
      <c r="AB162" s="3">
        <f t="shared" si="123"/>
        <v>0</v>
      </c>
      <c r="AC162" s="3">
        <f t="shared" si="123"/>
        <v>0</v>
      </c>
      <c r="AD162" s="3">
        <f t="shared" si="123"/>
        <v>0</v>
      </c>
      <c r="AE162" s="3">
        <f t="shared" si="123"/>
        <v>0</v>
      </c>
      <c r="AF162" s="3">
        <f t="shared" si="123"/>
        <v>0</v>
      </c>
      <c r="AG162" s="3">
        <f t="shared" si="123"/>
        <v>0</v>
      </c>
      <c r="AH162" s="3">
        <f t="shared" si="123"/>
        <v>0</v>
      </c>
      <c r="AI162" s="3">
        <f t="shared" si="123"/>
        <v>0</v>
      </c>
      <c r="AJ162" s="3">
        <f aca="true" t="shared" si="124" ref="AJ162:AS165">SUMPRODUCT((($D$90:$D$129)=$C162)*(AJ$90:AJ$129))</f>
        <v>0</v>
      </c>
      <c r="AK162" s="3">
        <f t="shared" si="124"/>
        <v>0</v>
      </c>
      <c r="AL162" s="3">
        <f t="shared" si="124"/>
        <v>0</v>
      </c>
      <c r="AM162" s="3">
        <f t="shared" si="124"/>
        <v>0</v>
      </c>
      <c r="AN162" s="3">
        <f t="shared" si="124"/>
        <v>0</v>
      </c>
      <c r="AO162" s="3">
        <f t="shared" si="124"/>
        <v>0</v>
      </c>
      <c r="AP162" s="3">
        <f t="shared" si="124"/>
        <v>0</v>
      </c>
      <c r="AQ162" s="3">
        <f t="shared" si="124"/>
        <v>0</v>
      </c>
      <c r="AR162" s="3">
        <f t="shared" si="124"/>
        <v>0</v>
      </c>
      <c r="AS162" s="3">
        <f t="shared" si="124"/>
        <v>0</v>
      </c>
      <c r="AT162" s="3">
        <f aca="true" t="shared" si="125" ref="AT162:BA165">SUMPRODUCT((($D$90:$D$129)=$C162)*(AT$90:AT$129))</f>
        <v>0</v>
      </c>
      <c r="AU162" s="3">
        <f t="shared" si="125"/>
        <v>0</v>
      </c>
      <c r="AV162" s="3">
        <f t="shared" si="125"/>
        <v>0</v>
      </c>
      <c r="AW162" s="3">
        <f t="shared" si="125"/>
        <v>0</v>
      </c>
      <c r="AX162" s="3">
        <f t="shared" si="125"/>
        <v>0</v>
      </c>
      <c r="AY162" s="3">
        <f t="shared" si="125"/>
        <v>0</v>
      </c>
      <c r="AZ162" s="3">
        <f t="shared" si="125"/>
        <v>0</v>
      </c>
      <c r="BA162" s="3">
        <f t="shared" si="125"/>
        <v>0</v>
      </c>
    </row>
    <row r="163" spans="3:53" ht="12.75">
      <c r="C163" t="str">
        <f>Admin!B10</f>
        <v>Technology</v>
      </c>
      <c r="F163" s="3">
        <f t="shared" si="121"/>
        <v>0</v>
      </c>
      <c r="G163" s="3">
        <f t="shared" si="121"/>
        <v>0</v>
      </c>
      <c r="H163" s="3">
        <f t="shared" si="121"/>
        <v>0</v>
      </c>
      <c r="I163" s="3">
        <f t="shared" si="121"/>
        <v>0</v>
      </c>
      <c r="J163" s="3">
        <f t="shared" si="121"/>
        <v>0</v>
      </c>
      <c r="K163" s="3">
        <f t="shared" si="121"/>
        <v>0</v>
      </c>
      <c r="L163" s="3">
        <f t="shared" si="121"/>
        <v>0</v>
      </c>
      <c r="M163" s="3">
        <f t="shared" si="121"/>
        <v>0</v>
      </c>
      <c r="N163" s="3">
        <f t="shared" si="121"/>
        <v>0</v>
      </c>
      <c r="O163" s="3">
        <f t="shared" si="121"/>
        <v>0</v>
      </c>
      <c r="P163" s="3">
        <f t="shared" si="122"/>
        <v>0</v>
      </c>
      <c r="Q163" s="3">
        <f t="shared" si="122"/>
        <v>0</v>
      </c>
      <c r="R163" s="3">
        <f t="shared" si="122"/>
        <v>0</v>
      </c>
      <c r="S163" s="3">
        <f t="shared" si="122"/>
        <v>0</v>
      </c>
      <c r="T163" s="3">
        <f t="shared" si="122"/>
        <v>0</v>
      </c>
      <c r="U163" s="3">
        <f t="shared" si="122"/>
        <v>0</v>
      </c>
      <c r="V163" s="3">
        <f t="shared" si="122"/>
        <v>0</v>
      </c>
      <c r="W163" s="3">
        <f t="shared" si="122"/>
        <v>0</v>
      </c>
      <c r="X163" s="3">
        <f t="shared" si="122"/>
        <v>0</v>
      </c>
      <c r="Y163" s="3">
        <f t="shared" si="122"/>
        <v>0</v>
      </c>
      <c r="Z163" s="3">
        <f t="shared" si="123"/>
        <v>0</v>
      </c>
      <c r="AA163" s="3">
        <f t="shared" si="123"/>
        <v>0</v>
      </c>
      <c r="AB163" s="3">
        <f t="shared" si="123"/>
        <v>0</v>
      </c>
      <c r="AC163" s="3">
        <f t="shared" si="123"/>
        <v>0</v>
      </c>
      <c r="AD163" s="3">
        <f t="shared" si="123"/>
        <v>0</v>
      </c>
      <c r="AE163" s="3">
        <f t="shared" si="123"/>
        <v>0</v>
      </c>
      <c r="AF163" s="3">
        <f t="shared" si="123"/>
        <v>0</v>
      </c>
      <c r="AG163" s="3">
        <f t="shared" si="123"/>
        <v>0</v>
      </c>
      <c r="AH163" s="3">
        <f t="shared" si="123"/>
        <v>0</v>
      </c>
      <c r="AI163" s="3">
        <f t="shared" si="123"/>
        <v>0</v>
      </c>
      <c r="AJ163" s="3">
        <f t="shared" si="124"/>
        <v>0</v>
      </c>
      <c r="AK163" s="3">
        <f t="shared" si="124"/>
        <v>0</v>
      </c>
      <c r="AL163" s="3">
        <f t="shared" si="124"/>
        <v>0</v>
      </c>
      <c r="AM163" s="3">
        <f t="shared" si="124"/>
        <v>0</v>
      </c>
      <c r="AN163" s="3">
        <f t="shared" si="124"/>
        <v>0</v>
      </c>
      <c r="AO163" s="3">
        <f t="shared" si="124"/>
        <v>0</v>
      </c>
      <c r="AP163" s="3">
        <f t="shared" si="124"/>
        <v>0</v>
      </c>
      <c r="AQ163" s="3">
        <f t="shared" si="124"/>
        <v>0</v>
      </c>
      <c r="AR163" s="3">
        <f t="shared" si="124"/>
        <v>0</v>
      </c>
      <c r="AS163" s="3">
        <f t="shared" si="124"/>
        <v>0</v>
      </c>
      <c r="AT163" s="3">
        <f t="shared" si="125"/>
        <v>0</v>
      </c>
      <c r="AU163" s="3">
        <f t="shared" si="125"/>
        <v>0</v>
      </c>
      <c r="AV163" s="3">
        <f t="shared" si="125"/>
        <v>0</v>
      </c>
      <c r="AW163" s="3">
        <f t="shared" si="125"/>
        <v>0</v>
      </c>
      <c r="AX163" s="3">
        <f t="shared" si="125"/>
        <v>0</v>
      </c>
      <c r="AY163" s="3">
        <f t="shared" si="125"/>
        <v>0</v>
      </c>
      <c r="AZ163" s="3">
        <f t="shared" si="125"/>
        <v>0</v>
      </c>
      <c r="BA163" s="3">
        <f t="shared" si="125"/>
        <v>0</v>
      </c>
    </row>
    <row r="164" spans="3:53" ht="12.75">
      <c r="C164" t="str">
        <f>Admin!B11</f>
        <v>Sales &amp; Marketing</v>
      </c>
      <c r="F164" s="3">
        <f t="shared" si="121"/>
        <v>0</v>
      </c>
      <c r="G164" s="3">
        <f t="shared" si="121"/>
        <v>0</v>
      </c>
      <c r="H164" s="3">
        <f t="shared" si="121"/>
        <v>0</v>
      </c>
      <c r="I164" s="3">
        <f t="shared" si="121"/>
        <v>0</v>
      </c>
      <c r="J164" s="3">
        <f t="shared" si="121"/>
        <v>0</v>
      </c>
      <c r="K164" s="3">
        <f t="shared" si="121"/>
        <v>0</v>
      </c>
      <c r="L164" s="3">
        <f t="shared" si="121"/>
        <v>0</v>
      </c>
      <c r="M164" s="3">
        <f t="shared" si="121"/>
        <v>0</v>
      </c>
      <c r="N164" s="3">
        <f t="shared" si="121"/>
        <v>0</v>
      </c>
      <c r="O164" s="3">
        <f t="shared" si="121"/>
        <v>0</v>
      </c>
      <c r="P164" s="3">
        <f t="shared" si="122"/>
        <v>0</v>
      </c>
      <c r="Q164" s="3">
        <f t="shared" si="122"/>
        <v>0</v>
      </c>
      <c r="R164" s="3">
        <f t="shared" si="122"/>
        <v>0</v>
      </c>
      <c r="S164" s="3">
        <f t="shared" si="122"/>
        <v>0</v>
      </c>
      <c r="T164" s="3">
        <f t="shared" si="122"/>
        <v>0</v>
      </c>
      <c r="U164" s="3">
        <f t="shared" si="122"/>
        <v>0</v>
      </c>
      <c r="V164" s="3">
        <f t="shared" si="122"/>
        <v>0</v>
      </c>
      <c r="W164" s="3">
        <f t="shared" si="122"/>
        <v>0</v>
      </c>
      <c r="X164" s="3">
        <f t="shared" si="122"/>
        <v>0</v>
      </c>
      <c r="Y164" s="3">
        <f t="shared" si="122"/>
        <v>0</v>
      </c>
      <c r="Z164" s="3">
        <f t="shared" si="123"/>
        <v>0</v>
      </c>
      <c r="AA164" s="3">
        <f t="shared" si="123"/>
        <v>0</v>
      </c>
      <c r="AB164" s="3">
        <f t="shared" si="123"/>
        <v>0</v>
      </c>
      <c r="AC164" s="3">
        <f t="shared" si="123"/>
        <v>0</v>
      </c>
      <c r="AD164" s="3">
        <f t="shared" si="123"/>
        <v>0</v>
      </c>
      <c r="AE164" s="3">
        <f t="shared" si="123"/>
        <v>0</v>
      </c>
      <c r="AF164" s="3">
        <f t="shared" si="123"/>
        <v>0</v>
      </c>
      <c r="AG164" s="3">
        <f t="shared" si="123"/>
        <v>0</v>
      </c>
      <c r="AH164" s="3">
        <f t="shared" si="123"/>
        <v>0</v>
      </c>
      <c r="AI164" s="3">
        <f t="shared" si="123"/>
        <v>0</v>
      </c>
      <c r="AJ164" s="3">
        <f t="shared" si="124"/>
        <v>0</v>
      </c>
      <c r="AK164" s="3">
        <f t="shared" si="124"/>
        <v>0</v>
      </c>
      <c r="AL164" s="3">
        <f t="shared" si="124"/>
        <v>0</v>
      </c>
      <c r="AM164" s="3">
        <f t="shared" si="124"/>
        <v>0</v>
      </c>
      <c r="AN164" s="3">
        <f t="shared" si="124"/>
        <v>0</v>
      </c>
      <c r="AO164" s="3">
        <f t="shared" si="124"/>
        <v>0</v>
      </c>
      <c r="AP164" s="3">
        <f t="shared" si="124"/>
        <v>0</v>
      </c>
      <c r="AQ164" s="3">
        <f t="shared" si="124"/>
        <v>0</v>
      </c>
      <c r="AR164" s="3">
        <f t="shared" si="124"/>
        <v>0</v>
      </c>
      <c r="AS164" s="3">
        <f t="shared" si="124"/>
        <v>0</v>
      </c>
      <c r="AT164" s="3">
        <f t="shared" si="125"/>
        <v>0</v>
      </c>
      <c r="AU164" s="3">
        <f t="shared" si="125"/>
        <v>0</v>
      </c>
      <c r="AV164" s="3">
        <f t="shared" si="125"/>
        <v>0</v>
      </c>
      <c r="AW164" s="3">
        <f t="shared" si="125"/>
        <v>0</v>
      </c>
      <c r="AX164" s="3">
        <f t="shared" si="125"/>
        <v>0</v>
      </c>
      <c r="AY164" s="3">
        <f t="shared" si="125"/>
        <v>0</v>
      </c>
      <c r="AZ164" s="3">
        <f t="shared" si="125"/>
        <v>0</v>
      </c>
      <c r="BA164" s="3">
        <f t="shared" si="125"/>
        <v>0</v>
      </c>
    </row>
    <row r="165" spans="3:53" ht="12.75">
      <c r="C165" t="str">
        <f>Admin!B12</f>
        <v>Customer Support</v>
      </c>
      <c r="F165" s="3">
        <f t="shared" si="121"/>
        <v>0</v>
      </c>
      <c r="G165" s="3">
        <f t="shared" si="121"/>
        <v>0</v>
      </c>
      <c r="H165" s="3">
        <f t="shared" si="121"/>
        <v>0</v>
      </c>
      <c r="I165" s="3">
        <f t="shared" si="121"/>
        <v>0</v>
      </c>
      <c r="J165" s="3">
        <f t="shared" si="121"/>
        <v>0</v>
      </c>
      <c r="K165" s="3">
        <f t="shared" si="121"/>
        <v>0</v>
      </c>
      <c r="L165" s="3">
        <f t="shared" si="121"/>
        <v>0</v>
      </c>
      <c r="M165" s="3">
        <f t="shared" si="121"/>
        <v>0</v>
      </c>
      <c r="N165" s="3">
        <f t="shared" si="121"/>
        <v>0</v>
      </c>
      <c r="O165" s="3">
        <f t="shared" si="121"/>
        <v>0</v>
      </c>
      <c r="P165" s="3">
        <f t="shared" si="122"/>
        <v>0</v>
      </c>
      <c r="Q165" s="3">
        <f t="shared" si="122"/>
        <v>0</v>
      </c>
      <c r="R165" s="3">
        <f t="shared" si="122"/>
        <v>0</v>
      </c>
      <c r="S165" s="3">
        <f t="shared" si="122"/>
        <v>0</v>
      </c>
      <c r="T165" s="3">
        <f t="shared" si="122"/>
        <v>0</v>
      </c>
      <c r="U165" s="3">
        <f t="shared" si="122"/>
        <v>0</v>
      </c>
      <c r="V165" s="3">
        <f t="shared" si="122"/>
        <v>0</v>
      </c>
      <c r="W165" s="3">
        <f t="shared" si="122"/>
        <v>0</v>
      </c>
      <c r="X165" s="3">
        <f t="shared" si="122"/>
        <v>0</v>
      </c>
      <c r="Y165" s="3">
        <f t="shared" si="122"/>
        <v>0</v>
      </c>
      <c r="Z165" s="3">
        <f t="shared" si="123"/>
        <v>0</v>
      </c>
      <c r="AA165" s="3">
        <f t="shared" si="123"/>
        <v>0</v>
      </c>
      <c r="AB165" s="3">
        <f t="shared" si="123"/>
        <v>0</v>
      </c>
      <c r="AC165" s="3">
        <f t="shared" si="123"/>
        <v>0</v>
      </c>
      <c r="AD165" s="3">
        <f t="shared" si="123"/>
        <v>0</v>
      </c>
      <c r="AE165" s="3">
        <f t="shared" si="123"/>
        <v>0</v>
      </c>
      <c r="AF165" s="3">
        <f t="shared" si="123"/>
        <v>0</v>
      </c>
      <c r="AG165" s="3">
        <f t="shared" si="123"/>
        <v>0</v>
      </c>
      <c r="AH165" s="3">
        <f t="shared" si="123"/>
        <v>0</v>
      </c>
      <c r="AI165" s="3">
        <f t="shared" si="123"/>
        <v>0</v>
      </c>
      <c r="AJ165" s="3">
        <f t="shared" si="124"/>
        <v>0</v>
      </c>
      <c r="AK165" s="3">
        <f t="shared" si="124"/>
        <v>0</v>
      </c>
      <c r="AL165" s="3">
        <f t="shared" si="124"/>
        <v>0</v>
      </c>
      <c r="AM165" s="3">
        <f t="shared" si="124"/>
        <v>0</v>
      </c>
      <c r="AN165" s="3">
        <f t="shared" si="124"/>
        <v>0</v>
      </c>
      <c r="AO165" s="3">
        <f t="shared" si="124"/>
        <v>0</v>
      </c>
      <c r="AP165" s="3">
        <f t="shared" si="124"/>
        <v>0</v>
      </c>
      <c r="AQ165" s="3">
        <f t="shared" si="124"/>
        <v>0</v>
      </c>
      <c r="AR165" s="3">
        <f t="shared" si="124"/>
        <v>0</v>
      </c>
      <c r="AS165" s="3">
        <f t="shared" si="124"/>
        <v>0</v>
      </c>
      <c r="AT165" s="3">
        <f t="shared" si="125"/>
        <v>0</v>
      </c>
      <c r="AU165" s="3">
        <f t="shared" si="125"/>
        <v>0</v>
      </c>
      <c r="AV165" s="3">
        <f t="shared" si="125"/>
        <v>0</v>
      </c>
      <c r="AW165" s="3">
        <f t="shared" si="125"/>
        <v>0</v>
      </c>
      <c r="AX165" s="3">
        <f t="shared" si="125"/>
        <v>0</v>
      </c>
      <c r="AY165" s="3">
        <f t="shared" si="125"/>
        <v>0</v>
      </c>
      <c r="AZ165" s="3">
        <f t="shared" si="125"/>
        <v>0</v>
      </c>
      <c r="BA165" s="3">
        <f t="shared" si="125"/>
        <v>0</v>
      </c>
    </row>
    <row r="166" spans="3:53" ht="12.75">
      <c r="C166" s="33" t="s">
        <v>37</v>
      </c>
      <c r="D166" s="33"/>
      <c r="E166" s="33"/>
      <c r="F166" s="15">
        <f>SUM(F162:F165)</f>
        <v>0</v>
      </c>
      <c r="G166" s="15">
        <f aca="true" t="shared" si="126" ref="G166:AS166">SUM(G162:G165)</f>
        <v>0</v>
      </c>
      <c r="H166" s="15">
        <f t="shared" si="126"/>
        <v>0</v>
      </c>
      <c r="I166" s="15">
        <f t="shared" si="126"/>
        <v>0</v>
      </c>
      <c r="J166" s="15">
        <f t="shared" si="126"/>
        <v>0</v>
      </c>
      <c r="K166" s="15">
        <f t="shared" si="126"/>
        <v>0</v>
      </c>
      <c r="L166" s="15">
        <f t="shared" si="126"/>
        <v>0</v>
      </c>
      <c r="M166" s="15">
        <f t="shared" si="126"/>
        <v>0</v>
      </c>
      <c r="N166" s="15">
        <f t="shared" si="126"/>
        <v>0</v>
      </c>
      <c r="O166" s="15">
        <f t="shared" si="126"/>
        <v>0</v>
      </c>
      <c r="P166" s="15">
        <f t="shared" si="126"/>
        <v>0</v>
      </c>
      <c r="Q166" s="15">
        <f t="shared" si="126"/>
        <v>0</v>
      </c>
      <c r="R166" s="15">
        <f t="shared" si="126"/>
        <v>0</v>
      </c>
      <c r="S166" s="15">
        <f t="shared" si="126"/>
        <v>0</v>
      </c>
      <c r="T166" s="15">
        <f t="shared" si="126"/>
        <v>0</v>
      </c>
      <c r="U166" s="15">
        <f t="shared" si="126"/>
        <v>0</v>
      </c>
      <c r="V166" s="15">
        <f t="shared" si="126"/>
        <v>0</v>
      </c>
      <c r="W166" s="15">
        <f t="shared" si="126"/>
        <v>0</v>
      </c>
      <c r="X166" s="15">
        <f t="shared" si="126"/>
        <v>0</v>
      </c>
      <c r="Y166" s="15">
        <f t="shared" si="126"/>
        <v>0</v>
      </c>
      <c r="Z166" s="15">
        <f t="shared" si="126"/>
        <v>0</v>
      </c>
      <c r="AA166" s="15">
        <f t="shared" si="126"/>
        <v>0</v>
      </c>
      <c r="AB166" s="15">
        <f t="shared" si="126"/>
        <v>0</v>
      </c>
      <c r="AC166" s="15">
        <f t="shared" si="126"/>
        <v>0</v>
      </c>
      <c r="AD166" s="15">
        <f t="shared" si="126"/>
        <v>0</v>
      </c>
      <c r="AE166" s="15">
        <f t="shared" si="126"/>
        <v>0</v>
      </c>
      <c r="AF166" s="15">
        <f t="shared" si="126"/>
        <v>0</v>
      </c>
      <c r="AG166" s="15">
        <f t="shared" si="126"/>
        <v>0</v>
      </c>
      <c r="AH166" s="15">
        <f t="shared" si="126"/>
        <v>0</v>
      </c>
      <c r="AI166" s="15">
        <f t="shared" si="126"/>
        <v>0</v>
      </c>
      <c r="AJ166" s="15">
        <f t="shared" si="126"/>
        <v>0</v>
      </c>
      <c r="AK166" s="15">
        <f t="shared" si="126"/>
        <v>0</v>
      </c>
      <c r="AL166" s="15">
        <f t="shared" si="126"/>
        <v>0</v>
      </c>
      <c r="AM166" s="15">
        <f t="shared" si="126"/>
        <v>0</v>
      </c>
      <c r="AN166" s="15">
        <f t="shared" si="126"/>
        <v>0</v>
      </c>
      <c r="AO166" s="15">
        <f t="shared" si="126"/>
        <v>0</v>
      </c>
      <c r="AP166" s="15">
        <f t="shared" si="126"/>
        <v>0</v>
      </c>
      <c r="AQ166" s="15">
        <f t="shared" si="126"/>
        <v>0</v>
      </c>
      <c r="AR166" s="15">
        <f t="shared" si="126"/>
        <v>0</v>
      </c>
      <c r="AS166" s="15">
        <f t="shared" si="126"/>
        <v>0</v>
      </c>
      <c r="AT166" s="15">
        <f aca="true" t="shared" si="127" ref="AT166:BA166">SUM(AT162:AT165)</f>
        <v>0</v>
      </c>
      <c r="AU166" s="15">
        <f t="shared" si="127"/>
        <v>0</v>
      </c>
      <c r="AV166" s="15">
        <f t="shared" si="127"/>
        <v>0</v>
      </c>
      <c r="AW166" s="15">
        <f t="shared" si="127"/>
        <v>0</v>
      </c>
      <c r="AX166" s="15">
        <f t="shared" si="127"/>
        <v>0</v>
      </c>
      <c r="AY166" s="15">
        <f t="shared" si="127"/>
        <v>0</v>
      </c>
      <c r="AZ166" s="15">
        <f t="shared" si="127"/>
        <v>0</v>
      </c>
      <c r="BA166" s="15">
        <f t="shared" si="127"/>
        <v>0</v>
      </c>
    </row>
    <row r="168" spans="6:20" ht="12.75">
      <c r="F168" s="3">
        <f>F166</f>
        <v>0</v>
      </c>
      <c r="G168" s="3">
        <f>F168+G166</f>
        <v>0</v>
      </c>
      <c r="H168" s="3">
        <f aca="true" t="shared" si="128" ref="H168:T168">G168+H166</f>
        <v>0</v>
      </c>
      <c r="I168" s="3">
        <f t="shared" si="128"/>
        <v>0</v>
      </c>
      <c r="J168" s="3">
        <f t="shared" si="128"/>
        <v>0</v>
      </c>
      <c r="K168" s="3">
        <f t="shared" si="128"/>
        <v>0</v>
      </c>
      <c r="L168" s="3">
        <f t="shared" si="128"/>
        <v>0</v>
      </c>
      <c r="M168" s="3">
        <f t="shared" si="128"/>
        <v>0</v>
      </c>
      <c r="N168" s="3">
        <f t="shared" si="128"/>
        <v>0</v>
      </c>
      <c r="O168" s="3">
        <f t="shared" si="128"/>
        <v>0</v>
      </c>
      <c r="P168" s="3">
        <f t="shared" si="128"/>
        <v>0</v>
      </c>
      <c r="Q168" s="3">
        <f t="shared" si="128"/>
        <v>0</v>
      </c>
      <c r="R168" s="3">
        <f t="shared" si="128"/>
        <v>0</v>
      </c>
      <c r="S168" s="3">
        <f t="shared" si="128"/>
        <v>0</v>
      </c>
      <c r="T168" s="3">
        <f t="shared" si="128"/>
        <v>0</v>
      </c>
    </row>
    <row r="170" spans="6:17" ht="12.7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</sheetData>
  <conditionalFormatting sqref="F85 F42:BA83">
    <cfRule type="expression" priority="1" dxfId="0" stopIfTrue="1">
      <formula>$E42=EmpHourly</formula>
    </cfRule>
  </conditionalFormatting>
  <conditionalFormatting sqref="E42:E83">
    <cfRule type="cellIs" priority="2" dxfId="0" operator="equal" stopIfTrue="1">
      <formula>EmpHourly</formula>
    </cfRule>
  </conditionalFormatting>
  <dataValidations count="2">
    <dataValidation type="list" allowBlank="1" showInputMessage="1" showErrorMessage="1" sqref="J13:J32">
      <formula1>EmpCategory</formula1>
    </dataValidation>
    <dataValidation type="list" allowBlank="1" showInputMessage="1" showErrorMessage="1" sqref="E42:E83">
      <formula1>EmployeeType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Footer>&amp;L&amp;9&amp;F&amp;C&amp;"Arial,Italic"&amp;8Page &amp;P of &amp;N&amp;R&amp;9Confidential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W71"/>
  <sheetViews>
    <sheetView showGridLines="0" workbookViewId="0" topLeftCell="A1">
      <selection activeCell="D1" sqref="D1"/>
    </sheetView>
  </sheetViews>
  <sheetFormatPr defaultColWidth="9.140625" defaultRowHeight="12.75"/>
  <cols>
    <col min="1" max="2" width="2.00390625" style="0" customWidth="1"/>
    <col min="3" max="3" width="24.28125" style="0" customWidth="1"/>
    <col min="4" max="5" width="11.7109375" style="0" customWidth="1"/>
  </cols>
  <sheetData>
    <row r="1" ht="23.25">
      <c r="A1" s="1" t="s">
        <v>158</v>
      </c>
    </row>
    <row r="3" spans="4:49" ht="12.75">
      <c r="D3" s="4">
        <f>Model!D3</f>
        <v>40179</v>
      </c>
      <c r="E3" s="4">
        <f>Model!E3</f>
        <v>40210</v>
      </c>
      <c r="F3" s="4">
        <f>Model!G3</f>
        <v>40269</v>
      </c>
      <c r="G3" s="4">
        <f>Model!I3</f>
        <v>40330</v>
      </c>
      <c r="H3" s="4">
        <f>Model!J3</f>
        <v>40360</v>
      </c>
      <c r="I3" s="4">
        <f>Model!K3</f>
        <v>40391</v>
      </c>
      <c r="J3" s="4">
        <f>Model!L3</f>
        <v>40422</v>
      </c>
      <c r="K3" s="4">
        <f>Model!M3</f>
        <v>40452</v>
      </c>
      <c r="L3" s="4">
        <f>Model!N3</f>
        <v>40483</v>
      </c>
      <c r="M3" s="4">
        <f>Model!O3</f>
        <v>40513</v>
      </c>
      <c r="N3" s="4">
        <f>Model!P3</f>
        <v>40544</v>
      </c>
      <c r="O3" s="4">
        <f>Model!Q3</f>
        <v>40575</v>
      </c>
      <c r="P3" s="4">
        <f>Model!R3</f>
        <v>40603</v>
      </c>
      <c r="Q3" s="4">
        <f>Model!S3</f>
        <v>40634</v>
      </c>
      <c r="R3" s="4">
        <f>Model!T3</f>
        <v>40664</v>
      </c>
      <c r="S3" s="4">
        <f>Model!U3</f>
        <v>40695</v>
      </c>
      <c r="T3" s="4">
        <f>Model!V3</f>
        <v>40725</v>
      </c>
      <c r="U3" s="4">
        <f>Model!W3</f>
        <v>40756</v>
      </c>
      <c r="V3" s="4">
        <f>Model!X3</f>
        <v>40787</v>
      </c>
      <c r="W3" s="4">
        <f>Model!Y3</f>
        <v>40817</v>
      </c>
      <c r="X3" s="4">
        <f>Model!Z3</f>
        <v>40848</v>
      </c>
      <c r="Y3" s="4">
        <f>Model!AA3</f>
        <v>40878</v>
      </c>
      <c r="Z3" s="4">
        <f>Model!AB3</f>
        <v>40909</v>
      </c>
      <c r="AA3" s="4">
        <f>Model!AC3</f>
        <v>40940</v>
      </c>
      <c r="AB3" s="4">
        <f>Model!AD3</f>
        <v>40969</v>
      </c>
      <c r="AC3" s="4">
        <f>Model!AE3</f>
        <v>41000</v>
      </c>
      <c r="AD3" s="4">
        <f>Model!AF3</f>
        <v>41030</v>
      </c>
      <c r="AE3" s="4">
        <f>Model!AG3</f>
        <v>41061</v>
      </c>
      <c r="AF3" s="4">
        <f>Model!AH3</f>
        <v>41091</v>
      </c>
      <c r="AG3" s="4">
        <f>Model!AI3</f>
        <v>41122</v>
      </c>
      <c r="AH3" s="4">
        <f>Model!AJ3</f>
        <v>41153</v>
      </c>
      <c r="AI3" s="4">
        <f>Model!AK3</f>
        <v>41183</v>
      </c>
      <c r="AJ3" s="4">
        <f>Model!AL3</f>
        <v>41214</v>
      </c>
      <c r="AK3" s="4">
        <f>Model!AM3</f>
        <v>41244</v>
      </c>
      <c r="AL3" s="4">
        <f>Model!AN3</f>
        <v>41275</v>
      </c>
      <c r="AM3" s="4">
        <f>Model!AO3</f>
        <v>41306</v>
      </c>
      <c r="AN3" s="4">
        <f>Model!AP3</f>
        <v>41334</v>
      </c>
      <c r="AO3" s="4">
        <f>Model!AQ3</f>
        <v>41365</v>
      </c>
      <c r="AP3" s="4">
        <f>Model!AR3</f>
        <v>41395</v>
      </c>
      <c r="AQ3" s="4">
        <f>Model!AS3</f>
        <v>41426</v>
      </c>
      <c r="AR3" s="4">
        <f>Model!AT3</f>
        <v>41456</v>
      </c>
      <c r="AS3" s="4">
        <f>Model!AU3</f>
        <v>41487</v>
      </c>
      <c r="AT3" s="4">
        <f>Model!AV3</f>
        <v>41518</v>
      </c>
      <c r="AU3" s="4">
        <f>Model!AW3</f>
        <v>41548</v>
      </c>
      <c r="AV3" s="4">
        <f>Model!AX3</f>
        <v>41579</v>
      </c>
      <c r="AW3" s="4">
        <f>Model!AY3</f>
        <v>41609</v>
      </c>
    </row>
    <row r="4" spans="3:49" ht="12.75">
      <c r="C4" t="str">
        <f>Model!B291</f>
        <v>Active Users</v>
      </c>
      <c r="D4" s="3">
        <f>Model!D291</f>
        <v>0</v>
      </c>
      <c r="E4" s="3">
        <f>Model!E291</f>
        <v>0</v>
      </c>
      <c r="F4" s="3">
        <f>Model!G291</f>
        <v>100</v>
      </c>
      <c r="G4" s="3">
        <f>Model!I291</f>
        <v>1260</v>
      </c>
      <c r="H4" s="3">
        <f>Model!J291</f>
        <v>5655</v>
      </c>
      <c r="I4" s="3">
        <f>Model!K291</f>
        <v>12775</v>
      </c>
      <c r="J4" s="3">
        <f>Model!L291</f>
        <v>21698</v>
      </c>
      <c r="K4" s="3">
        <f>Model!M291</f>
        <v>42137</v>
      </c>
      <c r="L4" s="3">
        <f>Model!N291</f>
        <v>71361</v>
      </c>
      <c r="M4" s="3">
        <f>Model!O291</f>
        <v>112595.7</v>
      </c>
      <c r="N4" s="3">
        <f>Model!P291</f>
        <v>173683.90000000002</v>
      </c>
      <c r="O4" s="3">
        <f>Model!Q291</f>
        <v>237729.10000000003</v>
      </c>
      <c r="P4" s="3">
        <f>Model!R291</f>
        <v>287559.30000000005</v>
      </c>
      <c r="Q4" s="3">
        <f>Model!S291</f>
        <v>334474.50000000006</v>
      </c>
      <c r="R4" s="3">
        <f>Model!T291</f>
        <v>380253.45000000007</v>
      </c>
      <c r="S4" s="3">
        <f>Model!U291</f>
        <v>426127.0875000001</v>
      </c>
      <c r="T4" s="3">
        <f>Model!V291</f>
        <v>473187.84687500005</v>
      </c>
      <c r="U4" s="3">
        <f>Model!W291</f>
        <v>521863.07421875</v>
      </c>
      <c r="V4" s="3">
        <f>Model!X291</f>
        <v>572461.2429296875</v>
      </c>
      <c r="W4" s="3">
        <f>Model!Y291</f>
        <v>625237.6000761719</v>
      </c>
      <c r="X4" s="3">
        <f>Model!Z291</f>
        <v>680310.5550799805</v>
      </c>
      <c r="Y4" s="3">
        <f>Model!AA291</f>
        <v>737803.9378339795</v>
      </c>
      <c r="Z4" s="3">
        <f>Model!AB291</f>
        <v>795668.2619795289</v>
      </c>
      <c r="AA4" s="3">
        <f>Model!AC291</f>
        <v>855076.5685367425</v>
      </c>
      <c r="AB4" s="3">
        <f>Model!AD291</f>
        <v>916326.0568489938</v>
      </c>
      <c r="AC4" s="3">
        <f>Model!AE291</f>
        <v>979647.5078484295</v>
      </c>
      <c r="AD4" s="3">
        <f>Model!AF291</f>
        <v>1045264.5983875791</v>
      </c>
      <c r="AE4" s="3">
        <f>Model!AG291</f>
        <v>1113306.0940779408</v>
      </c>
      <c r="AF4" s="3">
        <f>Model!AH291</f>
        <v>1181103.321756484</v>
      </c>
      <c r="AG4" s="3">
        <f>Model!AI291</f>
        <v>1250111.019592349</v>
      </c>
      <c r="AH4" s="3">
        <f>Model!AJ291</f>
        <v>1320618.9093845792</v>
      </c>
      <c r="AI4" s="3">
        <f>Model!AK291</f>
        <v>1392796.4810895617</v>
      </c>
      <c r="AJ4" s="3">
        <f>Model!AL291</f>
        <v>1466823.2543676198</v>
      </c>
      <c r="AK4" s="3">
        <f>Model!AM291</f>
        <v>1542805.6141665187</v>
      </c>
      <c r="AL4" s="3">
        <f>Model!AN291</f>
        <v>1617504.9626984384</v>
      </c>
      <c r="AM4" s="3">
        <f>Model!AO291</f>
        <v>1692666.31069251</v>
      </c>
      <c r="AN4" s="3">
        <f>Model!AP291</f>
        <v>1768607.6565147953</v>
      </c>
      <c r="AO4" s="3">
        <f>Model!AQ291</f>
        <v>1845492.5221685618</v>
      </c>
      <c r="AP4" s="3">
        <f>Model!AR291</f>
        <v>1923478.994418853</v>
      </c>
      <c r="AQ4" s="3">
        <f>Model!AS291</f>
        <v>2002629.8585431292</v>
      </c>
      <c r="AR4" s="3">
        <f>Model!AT291</f>
        <v>2082972.3783924168</v>
      </c>
      <c r="AS4" s="3">
        <f>Model!AU291</f>
        <v>2164513.996518555</v>
      </c>
      <c r="AT4" s="3">
        <f>Model!AV291</f>
        <v>2247247.156603709</v>
      </c>
      <c r="AU4" s="3">
        <f>Model!AW291</f>
        <v>2331174.1643797043</v>
      </c>
      <c r="AV4" s="3">
        <f>Model!AX291</f>
        <v>2416285.816139783</v>
      </c>
      <c r="AW4" s="3">
        <f>Model!AY291</f>
        <v>2502582.403433235</v>
      </c>
    </row>
    <row r="5" spans="3:49" ht="12.75">
      <c r="C5" t="str">
        <f>Model!B292</f>
        <v>Subscribers</v>
      </c>
      <c r="D5" s="3">
        <f>Model!D292</f>
        <v>0</v>
      </c>
      <c r="E5" s="3">
        <f>Model!E292</f>
        <v>0</v>
      </c>
      <c r="F5" s="3">
        <f>Model!G292</f>
        <v>0</v>
      </c>
      <c r="G5" s="3">
        <f>Model!I292</f>
        <v>1.4749999999999999</v>
      </c>
      <c r="H5" s="3">
        <f>Model!J292</f>
        <v>4.6</v>
      </c>
      <c r="I5" s="3">
        <f>Model!K292</f>
        <v>18.5</v>
      </c>
      <c r="J5" s="3">
        <f>Model!L292</f>
        <v>50.67</v>
      </c>
      <c r="K5" s="3">
        <f>Model!M292</f>
        <v>111.94999999999999</v>
      </c>
      <c r="L5" s="3">
        <f>Model!N292</f>
        <v>233.45999999999998</v>
      </c>
      <c r="M5" s="3">
        <f>Model!O292</f>
        <v>442.749</v>
      </c>
      <c r="N5" s="3">
        <f>Model!P292</f>
        <v>790.977</v>
      </c>
      <c r="O5" s="3">
        <f>Model!Q292</f>
        <v>1343.459</v>
      </c>
      <c r="P5" s="3">
        <f>Model!R292</f>
        <v>2140.545</v>
      </c>
      <c r="Q5" s="3">
        <f>Model!S292</f>
        <v>3196.6725</v>
      </c>
      <c r="R5" s="3">
        <f>Model!T292</f>
        <v>4523.238375000001</v>
      </c>
      <c r="S5" s="3">
        <f>Model!U292</f>
        <v>6120.78684375</v>
      </c>
      <c r="T5" s="3">
        <f>Model!V292</f>
        <v>8009.2148359375005</v>
      </c>
      <c r="U5" s="3">
        <f>Model!W292</f>
        <v>10202.429727734378</v>
      </c>
      <c r="V5" s="3">
        <f>Model!X292</f>
        <v>12716.908464121094</v>
      </c>
      <c r="W5" s="3">
        <f>Model!Y292</f>
        <v>15570.187837327148</v>
      </c>
      <c r="X5" s="3">
        <f>Model!Z292</f>
        <v>18773.319479193506</v>
      </c>
      <c r="Y5" s="3">
        <f>Model!AA292</f>
        <v>22337.486803153177</v>
      </c>
      <c r="Z5" s="3">
        <f>Model!AB292</f>
        <v>26277.20309331084</v>
      </c>
      <c r="AA5" s="3">
        <f>Model!AC292</f>
        <v>30597.575030547556</v>
      </c>
      <c r="AB5" s="3">
        <f>Model!AD292</f>
        <v>35306.66072683742</v>
      </c>
      <c r="AC5" s="3">
        <f>Model!AE292</f>
        <v>40414.49757325536</v>
      </c>
      <c r="AD5" s="3">
        <f>Model!AF292</f>
        <v>45914.013306301145</v>
      </c>
      <c r="AE5" s="3">
        <f>Model!AG292</f>
        <v>51788.14937490997</v>
      </c>
      <c r="AF5" s="3">
        <f>Model!AH292</f>
        <v>58009.542779873314</v>
      </c>
      <c r="AG5" s="3">
        <f>Model!AI292</f>
        <v>64524.00814870529</v>
      </c>
      <c r="AH5" s="3">
        <f>Model!AJ292</f>
        <v>71297.00669488462</v>
      </c>
      <c r="AI5" s="3">
        <f>Model!AK292</f>
        <v>78328.81523719706</v>
      </c>
      <c r="AJ5" s="3">
        <f>Model!AL292</f>
        <v>85622.26090669469</v>
      </c>
      <c r="AK5" s="3">
        <f>Model!AM292</f>
        <v>93179.52741899244</v>
      </c>
      <c r="AL5" s="3">
        <f>Model!AN292</f>
        <v>101002.42225648118</v>
      </c>
      <c r="AM5" s="3">
        <f>Model!AO292</f>
        <v>109085.11299498999</v>
      </c>
      <c r="AN5" s="3">
        <f>Model!AP292</f>
        <v>117423.60774503974</v>
      </c>
      <c r="AO5" s="3">
        <f>Model!AQ292</f>
        <v>126008.92871998053</v>
      </c>
      <c r="AP5" s="3">
        <f>Model!AR292</f>
        <v>134832.56548012357</v>
      </c>
      <c r="AQ5" s="3">
        <f>Model!AS292</f>
        <v>143884.24044840163</v>
      </c>
      <c r="AR5" s="3">
        <f>Model!AT292</f>
        <v>153151.84409605173</v>
      </c>
      <c r="AS5" s="3">
        <f>Model!AU292</f>
        <v>162623.7148747647</v>
      </c>
      <c r="AT5" s="3">
        <f>Model!AV292</f>
        <v>172288.05013224625</v>
      </c>
      <c r="AU5" s="3">
        <f>Model!AW292</f>
        <v>182134.63637915556</v>
      </c>
      <c r="AV5" s="3">
        <f>Model!AX292</f>
        <v>192150.9427322724</v>
      </c>
      <c r="AW5" s="3">
        <f>Model!AY292</f>
        <v>202325.67748670193</v>
      </c>
    </row>
    <row r="6" spans="3:49" ht="12.75">
      <c r="C6" t="s">
        <v>165</v>
      </c>
      <c r="D6" s="121">
        <f>IF(ISERROR(D5/D4),0,D5/D4)</f>
        <v>0</v>
      </c>
      <c r="E6" s="121">
        <f aca="true" t="shared" si="0" ref="E6:AO6">IF(ISERROR(E5/E4),0,E5/E4)</f>
        <v>0</v>
      </c>
      <c r="F6" s="121">
        <f t="shared" si="0"/>
        <v>0</v>
      </c>
      <c r="G6" s="121">
        <f t="shared" si="0"/>
        <v>0.0011706349206349206</v>
      </c>
      <c r="H6" s="121">
        <f t="shared" si="0"/>
        <v>0.0008134394341290892</v>
      </c>
      <c r="I6" s="121">
        <f t="shared" si="0"/>
        <v>0.0014481409001956948</v>
      </c>
      <c r="J6" s="121">
        <f t="shared" si="0"/>
        <v>0.0023352382708083695</v>
      </c>
      <c r="K6" s="121">
        <f t="shared" si="0"/>
        <v>0.0026568099295156272</v>
      </c>
      <c r="L6" s="121">
        <f t="shared" si="0"/>
        <v>0.003271534871988901</v>
      </c>
      <c r="M6" s="121">
        <f t="shared" si="0"/>
        <v>0.003932201673776174</v>
      </c>
      <c r="N6" s="121">
        <f t="shared" si="0"/>
        <v>0.004554118142211223</v>
      </c>
      <c r="O6" s="121">
        <f t="shared" si="0"/>
        <v>0.0056512181302162835</v>
      </c>
      <c r="P6" s="121">
        <f t="shared" si="0"/>
        <v>0.007443838540433225</v>
      </c>
      <c r="Q6" s="121">
        <f t="shared" si="0"/>
        <v>0.009557298089988921</v>
      </c>
      <c r="R6" s="121">
        <f t="shared" si="0"/>
        <v>0.011895325012830258</v>
      </c>
      <c r="S6" s="121">
        <f t="shared" si="0"/>
        <v>0.014363759130308747</v>
      </c>
      <c r="T6" s="121">
        <f t="shared" si="0"/>
        <v>0.016926078911010705</v>
      </c>
      <c r="U6" s="121">
        <f t="shared" si="0"/>
        <v>0.019550012698269226</v>
      </c>
      <c r="V6" s="121">
        <f t="shared" si="0"/>
        <v>0.022214444420795572</v>
      </c>
      <c r="W6" s="121">
        <f t="shared" si="0"/>
        <v>0.024902833475514353</v>
      </c>
      <c r="X6" s="121">
        <f t="shared" si="0"/>
        <v>0.0275952200638522</v>
      </c>
      <c r="Y6" s="121">
        <f t="shared" si="0"/>
        <v>0.03027564052955699</v>
      </c>
      <c r="Z6" s="121">
        <f t="shared" si="0"/>
        <v>0.033025325187580376</v>
      </c>
      <c r="AA6" s="121">
        <f t="shared" si="0"/>
        <v>0.03578343291865421</v>
      </c>
      <c r="AB6" s="121">
        <f t="shared" si="0"/>
        <v>0.038530674166625596</v>
      </c>
      <c r="AC6" s="121">
        <f t="shared" si="0"/>
        <v>0.041254121762649615</v>
      </c>
      <c r="AD6" s="121">
        <f t="shared" si="0"/>
        <v>0.043925732658628175</v>
      </c>
      <c r="AE6" s="121">
        <f t="shared" si="0"/>
        <v>0.04651743994790741</v>
      </c>
      <c r="AF6" s="121">
        <f t="shared" si="0"/>
        <v>0.04911470631849898</v>
      </c>
      <c r="AG6" s="121">
        <f t="shared" si="0"/>
        <v>0.05161462233149984</v>
      </c>
      <c r="AH6" s="121">
        <f t="shared" si="0"/>
        <v>0.053987570667233364</v>
      </c>
      <c r="AI6" s="121">
        <f t="shared" si="0"/>
        <v>0.05623852178024009</v>
      </c>
      <c r="AJ6" s="121">
        <f t="shared" si="0"/>
        <v>0.058372582144266834</v>
      </c>
      <c r="AK6" s="121">
        <f t="shared" si="0"/>
        <v>0.060396155266346695</v>
      </c>
      <c r="AL6" s="121">
        <f t="shared" si="0"/>
        <v>0.06244334613229356</v>
      </c>
      <c r="AM6" s="121">
        <f t="shared" si="0"/>
        <v>0.0644457282016564</v>
      </c>
      <c r="AN6" s="121">
        <f t="shared" si="0"/>
        <v>0.066393248560528</v>
      </c>
      <c r="AO6" s="121">
        <f t="shared" si="0"/>
        <v>0.06827929520511557</v>
      </c>
      <c r="AP6" s="121">
        <f aca="true" t="shared" si="1" ref="AP6:AW6">IF(ISERROR(AP5/AP4),0,AP5/AP4)</f>
        <v>0.07009827810511701</v>
      </c>
      <c r="AQ6" s="121">
        <f t="shared" si="1"/>
        <v>0.07184764565184021</v>
      </c>
      <c r="AR6" s="121">
        <f t="shared" si="1"/>
        <v>0.07352562409600952</v>
      </c>
      <c r="AS6" s="121">
        <f t="shared" si="1"/>
        <v>0.07513174557260047</v>
      </c>
      <c r="AT6" s="121">
        <f t="shared" si="1"/>
        <v>0.07666626682604294</v>
      </c>
      <c r="AU6" s="121">
        <f t="shared" si="1"/>
        <v>0.07812999953507088</v>
      </c>
      <c r="AV6" s="121">
        <f t="shared" si="1"/>
        <v>0.07952326725952044</v>
      </c>
      <c r="AW6" s="121">
        <f t="shared" si="1"/>
        <v>0.08084675941504904</v>
      </c>
    </row>
    <row r="8" spans="4:49" ht="12.75">
      <c r="D8" s="4">
        <f>D3</f>
        <v>40179</v>
      </c>
      <c r="E8" s="4">
        <f aca="true" t="shared" si="2" ref="E8:AO8">E3</f>
        <v>40210</v>
      </c>
      <c r="F8" s="4">
        <f t="shared" si="2"/>
        <v>40269</v>
      </c>
      <c r="G8" s="4">
        <f t="shared" si="2"/>
        <v>40330</v>
      </c>
      <c r="H8" s="4">
        <f t="shared" si="2"/>
        <v>40360</v>
      </c>
      <c r="I8" s="4">
        <f t="shared" si="2"/>
        <v>40391</v>
      </c>
      <c r="J8" s="4">
        <f t="shared" si="2"/>
        <v>40422</v>
      </c>
      <c r="K8" s="4">
        <f t="shared" si="2"/>
        <v>40452</v>
      </c>
      <c r="L8" s="4">
        <f t="shared" si="2"/>
        <v>40483</v>
      </c>
      <c r="M8" s="4">
        <f t="shared" si="2"/>
        <v>40513</v>
      </c>
      <c r="N8" s="4">
        <f t="shared" si="2"/>
        <v>40544</v>
      </c>
      <c r="O8" s="4">
        <f t="shared" si="2"/>
        <v>40575</v>
      </c>
      <c r="P8" s="4">
        <f t="shared" si="2"/>
        <v>40603</v>
      </c>
      <c r="Q8" s="4">
        <f t="shared" si="2"/>
        <v>40634</v>
      </c>
      <c r="R8" s="4">
        <f t="shared" si="2"/>
        <v>40664</v>
      </c>
      <c r="S8" s="4">
        <f t="shared" si="2"/>
        <v>40695</v>
      </c>
      <c r="T8" s="4">
        <f t="shared" si="2"/>
        <v>40725</v>
      </c>
      <c r="U8" s="4">
        <f t="shared" si="2"/>
        <v>40756</v>
      </c>
      <c r="V8" s="4">
        <f t="shared" si="2"/>
        <v>40787</v>
      </c>
      <c r="W8" s="4">
        <f t="shared" si="2"/>
        <v>40817</v>
      </c>
      <c r="X8" s="4">
        <f t="shared" si="2"/>
        <v>40848</v>
      </c>
      <c r="Y8" s="4">
        <f t="shared" si="2"/>
        <v>40878</v>
      </c>
      <c r="Z8" s="4">
        <f t="shared" si="2"/>
        <v>40909</v>
      </c>
      <c r="AA8" s="4">
        <f t="shared" si="2"/>
        <v>40940</v>
      </c>
      <c r="AB8" s="4">
        <f t="shared" si="2"/>
        <v>40969</v>
      </c>
      <c r="AC8" s="4">
        <f t="shared" si="2"/>
        <v>41000</v>
      </c>
      <c r="AD8" s="4">
        <f t="shared" si="2"/>
        <v>41030</v>
      </c>
      <c r="AE8" s="4">
        <f t="shared" si="2"/>
        <v>41061</v>
      </c>
      <c r="AF8" s="4">
        <f t="shared" si="2"/>
        <v>41091</v>
      </c>
      <c r="AG8" s="4">
        <f t="shared" si="2"/>
        <v>41122</v>
      </c>
      <c r="AH8" s="4">
        <f t="shared" si="2"/>
        <v>41153</v>
      </c>
      <c r="AI8" s="4">
        <f t="shared" si="2"/>
        <v>41183</v>
      </c>
      <c r="AJ8" s="4">
        <f t="shared" si="2"/>
        <v>41214</v>
      </c>
      <c r="AK8" s="4">
        <f t="shared" si="2"/>
        <v>41244</v>
      </c>
      <c r="AL8" s="4">
        <f t="shared" si="2"/>
        <v>41275</v>
      </c>
      <c r="AM8" s="4">
        <f t="shared" si="2"/>
        <v>41306</v>
      </c>
      <c r="AN8" s="4">
        <f t="shared" si="2"/>
        <v>41334</v>
      </c>
      <c r="AO8" s="4">
        <f t="shared" si="2"/>
        <v>41365</v>
      </c>
      <c r="AP8" s="4">
        <f aca="true" t="shared" si="3" ref="AP8:AW8">AP3</f>
        <v>41395</v>
      </c>
      <c r="AQ8" s="4">
        <f t="shared" si="3"/>
        <v>41426</v>
      </c>
      <c r="AR8" s="4">
        <f t="shared" si="3"/>
        <v>41456</v>
      </c>
      <c r="AS8" s="4">
        <f t="shared" si="3"/>
        <v>41487</v>
      </c>
      <c r="AT8" s="4">
        <f t="shared" si="3"/>
        <v>41518</v>
      </c>
      <c r="AU8" s="4">
        <f t="shared" si="3"/>
        <v>41548</v>
      </c>
      <c r="AV8" s="4">
        <f t="shared" si="3"/>
        <v>41579</v>
      </c>
      <c r="AW8" s="4">
        <f t="shared" si="3"/>
        <v>41609</v>
      </c>
    </row>
    <row r="9" spans="3:49" ht="12.75">
      <c r="C9" t="s">
        <v>49</v>
      </c>
      <c r="D9" s="3">
        <f>Model!D295</f>
        <v>0</v>
      </c>
      <c r="E9" s="3">
        <f>Model!E295</f>
        <v>0</v>
      </c>
      <c r="F9" s="3">
        <f>Model!G295</f>
        <v>0</v>
      </c>
      <c r="G9" s="3">
        <f>Model!I295</f>
        <v>0</v>
      </c>
      <c r="H9" s="3">
        <f>Model!J295</f>
        <v>0</v>
      </c>
      <c r="I9" s="3">
        <f>Model!K295</f>
        <v>0</v>
      </c>
      <c r="J9" s="3">
        <f>Model!L295</f>
        <v>0</v>
      </c>
      <c r="K9" s="3">
        <f>Model!M295</f>
        <v>0</v>
      </c>
      <c r="L9" s="3">
        <f>Model!N295</f>
        <v>0</v>
      </c>
      <c r="M9" s="3">
        <f>Model!O295</f>
        <v>0</v>
      </c>
      <c r="N9" s="3">
        <f>Model!P295</f>
        <v>0</v>
      </c>
      <c r="O9" s="3">
        <f>Model!Q295</f>
        <v>0</v>
      </c>
      <c r="P9" s="3">
        <f>Model!R295</f>
        <v>0</v>
      </c>
      <c r="Q9" s="3">
        <f>Model!S295</f>
        <v>0</v>
      </c>
      <c r="R9" s="3">
        <f>Model!T295</f>
        <v>0</v>
      </c>
      <c r="S9" s="3">
        <f>Model!U295</f>
        <v>0</v>
      </c>
      <c r="T9" s="3">
        <f>Model!V295</f>
        <v>0</v>
      </c>
      <c r="U9" s="3">
        <f>Model!W295</f>
        <v>0</v>
      </c>
      <c r="V9" s="3">
        <f>Model!X295</f>
        <v>0</v>
      </c>
      <c r="W9" s="3">
        <f>Model!Y295</f>
        <v>0</v>
      </c>
      <c r="X9" s="3">
        <f>Model!Z295</f>
        <v>0</v>
      </c>
      <c r="Y9" s="3">
        <f>Model!AA295</f>
        <v>0</v>
      </c>
      <c r="Z9" s="3">
        <f>Model!AB295</f>
        <v>0</v>
      </c>
      <c r="AA9" s="3">
        <f>Model!AC295</f>
        <v>0</v>
      </c>
      <c r="AB9" s="3">
        <f>Model!AD295</f>
        <v>0</v>
      </c>
      <c r="AC9" s="3">
        <f>Model!AE295</f>
        <v>0</v>
      </c>
      <c r="AD9" s="3">
        <f>Model!AF295</f>
        <v>0</v>
      </c>
      <c r="AE9" s="3">
        <f>Model!AG295</f>
        <v>0</v>
      </c>
      <c r="AF9" s="3">
        <f>Model!AH295</f>
        <v>0</v>
      </c>
      <c r="AG9" s="3">
        <f>Model!AI295</f>
        <v>0</v>
      </c>
      <c r="AH9" s="3">
        <f>Model!AJ295</f>
        <v>0</v>
      </c>
      <c r="AI9" s="3">
        <f>Model!AK295</f>
        <v>0</v>
      </c>
      <c r="AJ9" s="3">
        <f>Model!AL295</f>
        <v>0</v>
      </c>
      <c r="AK9" s="3">
        <f>Model!AM295</f>
        <v>0</v>
      </c>
      <c r="AL9" s="3">
        <f>Model!AN295</f>
        <v>0</v>
      </c>
      <c r="AM9" s="3">
        <f>Model!AO295</f>
        <v>0</v>
      </c>
      <c r="AN9" s="3">
        <f>Model!AP295</f>
        <v>0</v>
      </c>
      <c r="AO9" s="3">
        <f>Model!AQ295</f>
        <v>0</v>
      </c>
      <c r="AP9" s="3">
        <f>Model!AR295</f>
        <v>0</v>
      </c>
      <c r="AQ9" s="3">
        <f>Model!AS295</f>
        <v>0</v>
      </c>
      <c r="AR9" s="3">
        <f>Model!AT295</f>
        <v>0</v>
      </c>
      <c r="AS9" s="3">
        <f>Model!AU295</f>
        <v>0</v>
      </c>
      <c r="AT9" s="3">
        <f>Model!AV295</f>
        <v>0</v>
      </c>
      <c r="AU9" s="3">
        <f>Model!AW295</f>
        <v>0</v>
      </c>
      <c r="AV9" s="3">
        <f>Model!AX295</f>
        <v>0</v>
      </c>
      <c r="AW9" s="3">
        <f>Model!AY295</f>
        <v>0</v>
      </c>
    </row>
    <row r="10" spans="3:49" ht="12.75">
      <c r="C10" t="s">
        <v>102</v>
      </c>
      <c r="D10" s="80">
        <f>Model!D307</f>
        <v>2740</v>
      </c>
      <c r="E10" s="80">
        <f>Model!E307</f>
        <v>2740</v>
      </c>
      <c r="F10" s="80">
        <f>Model!G307</f>
        <v>2740</v>
      </c>
      <c r="G10" s="80">
        <f>Model!I307</f>
        <v>2740</v>
      </c>
      <c r="H10" s="80">
        <f>Model!J307</f>
        <v>2740</v>
      </c>
      <c r="I10" s="80">
        <f>Model!K307</f>
        <v>2740</v>
      </c>
      <c r="J10" s="80">
        <f>Model!L307</f>
        <v>2740</v>
      </c>
      <c r="K10" s="80">
        <f>Model!M307</f>
        <v>2740</v>
      </c>
      <c r="L10" s="80">
        <f>Model!N307</f>
        <v>2740</v>
      </c>
      <c r="M10" s="80">
        <f>Model!O307</f>
        <v>2740</v>
      </c>
      <c r="N10" s="80">
        <f>Model!P307</f>
        <v>2740</v>
      </c>
      <c r="O10" s="80">
        <f>Model!Q307</f>
        <v>2740</v>
      </c>
      <c r="P10" s="80">
        <f>Model!R307</f>
        <v>2740</v>
      </c>
      <c r="Q10" s="80">
        <f>Model!S307</f>
        <v>2740</v>
      </c>
      <c r="R10" s="80">
        <f>Model!T307</f>
        <v>7740</v>
      </c>
      <c r="S10" s="80">
        <f>Model!U307</f>
        <v>7740</v>
      </c>
      <c r="T10" s="80">
        <f>Model!V307</f>
        <v>7740</v>
      </c>
      <c r="U10" s="80">
        <f>Model!W307</f>
        <v>7740</v>
      </c>
      <c r="V10" s="80">
        <f>Model!X307</f>
        <v>7740</v>
      </c>
      <c r="W10" s="80">
        <f>Model!Y307</f>
        <v>7740</v>
      </c>
      <c r="X10" s="80">
        <f>Model!Z307</f>
        <v>7740</v>
      </c>
      <c r="Y10" s="80">
        <f>Model!AA307</f>
        <v>7740</v>
      </c>
      <c r="Z10" s="80">
        <f>Model!AB307</f>
        <v>7740</v>
      </c>
      <c r="AA10" s="80">
        <f>Model!AC307</f>
        <v>7740</v>
      </c>
      <c r="AB10" s="80">
        <f>Model!AD307</f>
        <v>7740</v>
      </c>
      <c r="AC10" s="80">
        <f>Model!AE307</f>
        <v>7740</v>
      </c>
      <c r="AD10" s="80">
        <f>Model!AF307</f>
        <v>12740</v>
      </c>
      <c r="AE10" s="80">
        <f>Model!AG307</f>
        <v>12740</v>
      </c>
      <c r="AF10" s="80">
        <f>Model!AH307</f>
        <v>12740</v>
      </c>
      <c r="AG10" s="80">
        <f>Model!AI307</f>
        <v>12740</v>
      </c>
      <c r="AH10" s="80">
        <f>Model!AJ307</f>
        <v>12740</v>
      </c>
      <c r="AI10" s="80">
        <f>Model!AK307</f>
        <v>12740</v>
      </c>
      <c r="AJ10" s="80">
        <f>Model!AL307</f>
        <v>12740</v>
      </c>
      <c r="AK10" s="80">
        <f>Model!AM307</f>
        <v>12740</v>
      </c>
      <c r="AL10" s="80">
        <f>Model!AN307</f>
        <v>12740</v>
      </c>
      <c r="AM10" s="80">
        <f>Model!AO307</f>
        <v>12740</v>
      </c>
      <c r="AN10" s="80">
        <f>Model!AP307</f>
        <v>12740</v>
      </c>
      <c r="AO10" s="80">
        <f>Model!AQ307</f>
        <v>12740</v>
      </c>
      <c r="AP10" s="80">
        <f>Model!AR307</f>
        <v>12740</v>
      </c>
      <c r="AQ10" s="80">
        <f>Model!AS307</f>
        <v>12740</v>
      </c>
      <c r="AR10" s="80">
        <f>Model!AT307</f>
        <v>12740</v>
      </c>
      <c r="AS10" s="80">
        <f>Model!AU307</f>
        <v>12740</v>
      </c>
      <c r="AT10" s="80">
        <f>Model!AV307</f>
        <v>12740</v>
      </c>
      <c r="AU10" s="80">
        <f>Model!AW307</f>
        <v>12740</v>
      </c>
      <c r="AV10" s="80">
        <f>Model!AX307</f>
        <v>12740</v>
      </c>
      <c r="AW10" s="80">
        <f>Model!AY307</f>
        <v>12740</v>
      </c>
    </row>
    <row r="15" spans="3:5" ht="38.25">
      <c r="C15" s="31" t="s">
        <v>164</v>
      </c>
      <c r="D15" s="125" t="s">
        <v>166</v>
      </c>
      <c r="E15" s="126" t="s">
        <v>163</v>
      </c>
    </row>
    <row r="16" spans="3:5" ht="12.75">
      <c r="C16" s="13">
        <v>0</v>
      </c>
      <c r="D16" s="129">
        <v>1</v>
      </c>
      <c r="E16" s="130">
        <v>0</v>
      </c>
    </row>
    <row r="17" spans="3:5" ht="12.75">
      <c r="C17" s="17">
        <f>Assumptions!C17</f>
        <v>1</v>
      </c>
      <c r="D17" s="122">
        <f>Assumptions!E17</f>
        <v>0.44999999999999996</v>
      </c>
      <c r="E17" s="123">
        <f>Assumptions!H17</f>
        <v>0.005</v>
      </c>
    </row>
    <row r="18" spans="3:5" ht="12.75">
      <c r="C18" s="17">
        <f>Assumptions!C18</f>
        <v>2</v>
      </c>
      <c r="D18" s="122">
        <f>Assumptions!E18</f>
        <v>0.35</v>
      </c>
      <c r="E18" s="123">
        <f>Assumptions!H18</f>
        <v>0.01</v>
      </c>
    </row>
    <row r="19" spans="3:5" ht="12.75">
      <c r="C19" s="17">
        <f>Assumptions!C19</f>
        <v>3</v>
      </c>
      <c r="D19" s="122">
        <f>Assumptions!E19</f>
        <v>0.3</v>
      </c>
      <c r="E19" s="123">
        <f>Assumptions!H19</f>
        <v>0.02</v>
      </c>
    </row>
    <row r="20" spans="3:5" ht="12.75">
      <c r="C20" s="17">
        <f>Assumptions!C20</f>
        <v>4</v>
      </c>
      <c r="D20" s="122">
        <f>Assumptions!E20</f>
        <v>0.25</v>
      </c>
      <c r="E20" s="123">
        <f>Assumptions!H20</f>
        <v>0.03</v>
      </c>
    </row>
    <row r="21" spans="3:5" ht="12.75">
      <c r="C21" s="17">
        <f>Assumptions!C21</f>
        <v>5</v>
      </c>
      <c r="D21" s="122">
        <f>Assumptions!E21</f>
        <v>0.23</v>
      </c>
      <c r="E21" s="123">
        <f>Assumptions!H21</f>
        <v>0.04</v>
      </c>
    </row>
    <row r="22" spans="3:5" ht="12.75">
      <c r="C22" s="17">
        <f>Assumptions!C22</f>
        <v>6</v>
      </c>
      <c r="D22" s="122">
        <f>Assumptions!E22</f>
        <v>0.22</v>
      </c>
      <c r="E22" s="123">
        <f>Assumptions!H22</f>
        <v>0.05</v>
      </c>
    </row>
    <row r="23" spans="3:5" ht="12.75">
      <c r="C23" s="17">
        <f>Assumptions!C23</f>
        <v>7</v>
      </c>
      <c r="D23" s="122">
        <f>Assumptions!E23</f>
        <v>0.21</v>
      </c>
      <c r="E23" s="123">
        <f>Assumptions!H23</f>
        <v>0.06</v>
      </c>
    </row>
    <row r="24" spans="3:5" ht="12.75">
      <c r="C24" s="17">
        <f>Assumptions!C24</f>
        <v>8</v>
      </c>
      <c r="D24" s="122">
        <f>Assumptions!E24</f>
        <v>0.207</v>
      </c>
      <c r="E24" s="123">
        <f>Assumptions!H24</f>
        <v>0.07</v>
      </c>
    </row>
    <row r="25" spans="3:5" ht="12.75">
      <c r="C25" s="17">
        <f>Assumptions!C25</f>
        <v>9</v>
      </c>
      <c r="D25" s="122">
        <f>Assumptions!E25</f>
        <v>0.204</v>
      </c>
      <c r="E25" s="123">
        <f>Assumptions!H25</f>
        <v>0.08</v>
      </c>
    </row>
    <row r="26" spans="3:5" ht="12.75">
      <c r="C26" s="17">
        <f>Assumptions!C26</f>
        <v>10</v>
      </c>
      <c r="D26" s="122">
        <f>Assumptions!E26</f>
        <v>0.20099999999999998</v>
      </c>
      <c r="E26" s="123">
        <f>E25+0.002</f>
        <v>0.082</v>
      </c>
    </row>
    <row r="27" spans="3:5" ht="12.75">
      <c r="C27" s="17">
        <f>Assumptions!C27</f>
        <v>11</v>
      </c>
      <c r="D27" s="122">
        <f>Assumptions!E27</f>
        <v>0.19799999999999998</v>
      </c>
      <c r="E27" s="123">
        <f aca="true" t="shared" si="4" ref="E27:E50">E26+0.002</f>
        <v>0.084</v>
      </c>
    </row>
    <row r="28" spans="3:5" ht="12.75">
      <c r="C28" s="17">
        <f>Assumptions!C28</f>
        <v>12</v>
      </c>
      <c r="D28" s="122">
        <f>Assumptions!E28</f>
        <v>0.19499999999999998</v>
      </c>
      <c r="E28" s="123">
        <f t="shared" si="4"/>
        <v>0.08600000000000001</v>
      </c>
    </row>
    <row r="29" spans="3:5" ht="12.75">
      <c r="C29" s="17">
        <f>Assumptions!C29</f>
        <v>13</v>
      </c>
      <c r="D29" s="122">
        <f>Assumptions!E29</f>
        <v>0.19199999999999998</v>
      </c>
      <c r="E29" s="123">
        <f t="shared" si="4"/>
        <v>0.08800000000000001</v>
      </c>
    </row>
    <row r="30" spans="3:5" ht="12.75">
      <c r="C30" s="17">
        <f>Assumptions!C30</f>
        <v>14</v>
      </c>
      <c r="D30" s="122">
        <f>Assumptions!E30</f>
        <v>0.18899999999999997</v>
      </c>
      <c r="E30" s="123">
        <f t="shared" si="4"/>
        <v>0.09000000000000001</v>
      </c>
    </row>
    <row r="31" spans="3:5" ht="12.75">
      <c r="C31" s="17">
        <f>Assumptions!C31</f>
        <v>15</v>
      </c>
      <c r="D31" s="122">
        <f>Assumptions!E31</f>
        <v>0.18799999999999997</v>
      </c>
      <c r="E31" s="123">
        <f t="shared" si="4"/>
        <v>0.09200000000000001</v>
      </c>
    </row>
    <row r="32" spans="3:5" ht="12.75">
      <c r="C32" s="17">
        <f>Assumptions!C32</f>
        <v>16</v>
      </c>
      <c r="D32" s="122">
        <f>Assumptions!E32</f>
        <v>0.18699999999999997</v>
      </c>
      <c r="E32" s="123">
        <f t="shared" si="4"/>
        <v>0.09400000000000001</v>
      </c>
    </row>
    <row r="33" spans="3:5" ht="12.75">
      <c r="C33" s="17">
        <f>Assumptions!C33</f>
        <v>17</v>
      </c>
      <c r="D33" s="122">
        <f>Assumptions!E33</f>
        <v>0.18599999999999997</v>
      </c>
      <c r="E33" s="123">
        <f t="shared" si="4"/>
        <v>0.09600000000000002</v>
      </c>
    </row>
    <row r="34" spans="3:5" ht="12.75">
      <c r="C34" s="17">
        <f>Assumptions!C34</f>
        <v>18</v>
      </c>
      <c r="D34" s="122">
        <f>Assumptions!E34</f>
        <v>0.18499999999999997</v>
      </c>
      <c r="E34" s="123">
        <f t="shared" si="4"/>
        <v>0.09800000000000002</v>
      </c>
    </row>
    <row r="35" spans="3:5" ht="12.75">
      <c r="C35" s="17">
        <f>Assumptions!C35</f>
        <v>19</v>
      </c>
      <c r="D35" s="122">
        <f>Assumptions!E35</f>
        <v>0.18399999999999997</v>
      </c>
      <c r="E35" s="123">
        <f t="shared" si="4"/>
        <v>0.10000000000000002</v>
      </c>
    </row>
    <row r="36" spans="3:5" ht="12.75">
      <c r="C36" s="17">
        <f>Assumptions!C36</f>
        <v>20</v>
      </c>
      <c r="D36" s="122">
        <f>Assumptions!E36</f>
        <v>0.18299999999999997</v>
      </c>
      <c r="E36" s="123">
        <f t="shared" si="4"/>
        <v>0.10200000000000002</v>
      </c>
    </row>
    <row r="37" spans="3:5" ht="12.75">
      <c r="C37" s="17">
        <f>Assumptions!C37</f>
        <v>21</v>
      </c>
      <c r="D37" s="122">
        <f>Assumptions!E37</f>
        <v>0.18199999999999997</v>
      </c>
      <c r="E37" s="123">
        <f t="shared" si="4"/>
        <v>0.10400000000000002</v>
      </c>
    </row>
    <row r="38" spans="3:5" ht="12.75">
      <c r="C38" s="17">
        <f>Assumptions!C38</f>
        <v>22</v>
      </c>
      <c r="D38" s="122">
        <f>Assumptions!E38</f>
        <v>0.18099999999999997</v>
      </c>
      <c r="E38" s="123">
        <f t="shared" si="4"/>
        <v>0.10600000000000002</v>
      </c>
    </row>
    <row r="39" spans="3:5" ht="12.75">
      <c r="C39" s="17">
        <f>Assumptions!C39</f>
        <v>23</v>
      </c>
      <c r="D39" s="122">
        <f>Assumptions!E39</f>
        <v>0.17999999999999997</v>
      </c>
      <c r="E39" s="123">
        <f t="shared" si="4"/>
        <v>0.10800000000000003</v>
      </c>
    </row>
    <row r="40" spans="3:5" ht="12.75">
      <c r="C40" s="17">
        <f>Assumptions!C40</f>
        <v>24</v>
      </c>
      <c r="D40" s="122">
        <f>Assumptions!E40</f>
        <v>0.17899999999999996</v>
      </c>
      <c r="E40" s="123">
        <f t="shared" si="4"/>
        <v>0.11000000000000003</v>
      </c>
    </row>
    <row r="41" spans="3:5" ht="12.75">
      <c r="C41" s="17">
        <f>Assumptions!C41</f>
        <v>25</v>
      </c>
      <c r="D41" s="122">
        <f>Assumptions!E41</f>
        <v>0.17799999999999996</v>
      </c>
      <c r="E41" s="123">
        <f t="shared" si="4"/>
        <v>0.11200000000000003</v>
      </c>
    </row>
    <row r="42" spans="3:5" ht="12.75">
      <c r="C42" s="17">
        <f>Assumptions!C42</f>
        <v>26</v>
      </c>
      <c r="D42" s="122">
        <f>Assumptions!E42</f>
        <v>0.17699999999999996</v>
      </c>
      <c r="E42" s="123">
        <f t="shared" si="4"/>
        <v>0.11400000000000003</v>
      </c>
    </row>
    <row r="43" spans="3:5" ht="12.75">
      <c r="C43" s="17">
        <f>Assumptions!C43</f>
        <v>27</v>
      </c>
      <c r="D43" s="122">
        <f>Assumptions!E43</f>
        <v>0.17599999999999996</v>
      </c>
      <c r="E43" s="123">
        <f t="shared" si="4"/>
        <v>0.11600000000000003</v>
      </c>
    </row>
    <row r="44" spans="3:5" ht="12.75">
      <c r="C44" s="17">
        <f>Assumptions!C44</f>
        <v>28</v>
      </c>
      <c r="D44" s="122">
        <f>Assumptions!E44</f>
        <v>0.17499999999999996</v>
      </c>
      <c r="E44" s="123">
        <f t="shared" si="4"/>
        <v>0.11800000000000004</v>
      </c>
    </row>
    <row r="45" spans="3:5" ht="12.75">
      <c r="C45" s="17">
        <f>Assumptions!C45</f>
        <v>29</v>
      </c>
      <c r="D45" s="122">
        <f>Assumptions!E45</f>
        <v>0.17399999999999996</v>
      </c>
      <c r="E45" s="123">
        <f t="shared" si="4"/>
        <v>0.12000000000000004</v>
      </c>
    </row>
    <row r="46" spans="3:5" ht="12.75">
      <c r="C46" s="17">
        <f>Assumptions!C46</f>
        <v>30</v>
      </c>
      <c r="D46" s="122">
        <f>Assumptions!E46</f>
        <v>0.17299999999999996</v>
      </c>
      <c r="E46" s="123">
        <f t="shared" si="4"/>
        <v>0.12200000000000004</v>
      </c>
    </row>
    <row r="47" spans="3:5" ht="12.75">
      <c r="C47" s="17">
        <f>Assumptions!C47</f>
        <v>31</v>
      </c>
      <c r="D47" s="122">
        <f>Assumptions!E47</f>
        <v>0.17099999999999996</v>
      </c>
      <c r="E47" s="123">
        <f t="shared" si="4"/>
        <v>0.12400000000000004</v>
      </c>
    </row>
    <row r="48" spans="3:5" ht="12.75">
      <c r="C48" s="17">
        <f>Assumptions!C48</f>
        <v>32</v>
      </c>
      <c r="D48" s="122">
        <f>Assumptions!E48</f>
        <v>0.16899999999999996</v>
      </c>
      <c r="E48" s="123">
        <f t="shared" si="4"/>
        <v>0.12600000000000003</v>
      </c>
    </row>
    <row r="49" spans="3:5" ht="12.75">
      <c r="C49" s="17">
        <f>Assumptions!C49</f>
        <v>33</v>
      </c>
      <c r="D49" s="122">
        <f>Assumptions!E49</f>
        <v>0.16699999999999995</v>
      </c>
      <c r="E49" s="123">
        <f t="shared" si="4"/>
        <v>0.12800000000000003</v>
      </c>
    </row>
    <row r="50" spans="3:5" ht="12.75">
      <c r="C50" s="17">
        <f>Assumptions!C50</f>
        <v>34</v>
      </c>
      <c r="D50" s="122">
        <f>Assumptions!E50</f>
        <v>0.16399999999999995</v>
      </c>
      <c r="E50" s="123">
        <f t="shared" si="4"/>
        <v>0.13000000000000003</v>
      </c>
    </row>
    <row r="51" spans="3:5" ht="12.75">
      <c r="C51" s="17">
        <f>Assumptions!C51</f>
        <v>35</v>
      </c>
      <c r="D51" s="122">
        <f>Assumptions!E51</f>
        <v>0.16099999999999995</v>
      </c>
      <c r="E51" s="123">
        <f aca="true" t="shared" si="5" ref="E51:E56">E50+0.002</f>
        <v>0.13200000000000003</v>
      </c>
    </row>
    <row r="52" spans="3:5" ht="12.75">
      <c r="C52" s="17">
        <f>Assumptions!C52</f>
        <v>36</v>
      </c>
      <c r="D52" s="122">
        <f>Assumptions!E52</f>
        <v>0.15799999999999995</v>
      </c>
      <c r="E52" s="123">
        <f t="shared" si="5"/>
        <v>0.13400000000000004</v>
      </c>
    </row>
    <row r="53" spans="3:5" ht="12.75">
      <c r="C53" s="17">
        <f>Assumptions!C53</f>
        <v>37</v>
      </c>
      <c r="D53" s="122">
        <f>Assumptions!E53</f>
        <v>0.15499999999999994</v>
      </c>
      <c r="E53" s="123">
        <f t="shared" si="5"/>
        <v>0.13600000000000004</v>
      </c>
    </row>
    <row r="54" spans="3:5" ht="12.75">
      <c r="C54" s="17">
        <f>Assumptions!C54</f>
        <v>38</v>
      </c>
      <c r="D54" s="122">
        <f>Assumptions!E54</f>
        <v>0.15199999999999994</v>
      </c>
      <c r="E54" s="123">
        <f t="shared" si="5"/>
        <v>0.13800000000000004</v>
      </c>
    </row>
    <row r="55" spans="3:5" ht="12.75">
      <c r="C55" s="17">
        <f>Assumptions!C55</f>
        <v>39</v>
      </c>
      <c r="D55" s="122">
        <f>Assumptions!E55</f>
        <v>0.14899999999999994</v>
      </c>
      <c r="E55" s="123">
        <f t="shared" si="5"/>
        <v>0.14000000000000004</v>
      </c>
    </row>
    <row r="56" spans="3:5" ht="12.75">
      <c r="C56" s="17">
        <f>Assumptions!C56</f>
        <v>40</v>
      </c>
      <c r="D56" s="122">
        <f>Assumptions!E56</f>
        <v>0.14599999999999994</v>
      </c>
      <c r="E56" s="123">
        <f t="shared" si="5"/>
        <v>0.14200000000000004</v>
      </c>
    </row>
    <row r="57" spans="3:5" ht="12.75">
      <c r="C57" s="17">
        <f>Assumptions!C57</f>
        <v>41</v>
      </c>
      <c r="D57" s="122">
        <f>Assumptions!E57</f>
        <v>0.14299999999999993</v>
      </c>
      <c r="E57" s="123">
        <f aca="true" t="shared" si="6" ref="E57:E62">E56+0.002</f>
        <v>0.14400000000000004</v>
      </c>
    </row>
    <row r="58" spans="3:5" ht="12.75">
      <c r="C58" s="17">
        <f>Assumptions!C58</f>
        <v>42</v>
      </c>
      <c r="D58" s="122">
        <f>Assumptions!E58</f>
        <v>0.13999999999999993</v>
      </c>
      <c r="E58" s="123">
        <f t="shared" si="6"/>
        <v>0.14600000000000005</v>
      </c>
    </row>
    <row r="59" spans="3:5" ht="12.75">
      <c r="C59" s="17">
        <f>Assumptions!C59</f>
        <v>43</v>
      </c>
      <c r="D59" s="122">
        <f>Assumptions!E59</f>
        <v>0.13699999999999993</v>
      </c>
      <c r="E59" s="123">
        <f t="shared" si="6"/>
        <v>0.14800000000000005</v>
      </c>
    </row>
    <row r="60" spans="3:5" ht="12.75">
      <c r="C60" s="17">
        <f>Assumptions!C60</f>
        <v>44</v>
      </c>
      <c r="D60" s="122">
        <f>Assumptions!E60</f>
        <v>0.13399999999999992</v>
      </c>
      <c r="E60" s="123">
        <f t="shared" si="6"/>
        <v>0.15000000000000005</v>
      </c>
    </row>
    <row r="61" spans="3:5" ht="12.75">
      <c r="C61" s="17">
        <f>Assumptions!C61</f>
        <v>45</v>
      </c>
      <c r="D61" s="122">
        <f>Assumptions!E61</f>
        <v>0.13099999999999992</v>
      </c>
      <c r="E61" s="123">
        <f t="shared" si="6"/>
        <v>0.15200000000000005</v>
      </c>
    </row>
    <row r="62" spans="3:5" ht="12.75">
      <c r="C62" s="17">
        <f>Assumptions!C62</f>
        <v>46</v>
      </c>
      <c r="D62" s="122">
        <f>Assumptions!E62</f>
        <v>0.12799999999999992</v>
      </c>
      <c r="E62" s="123">
        <f t="shared" si="6"/>
        <v>0.15400000000000005</v>
      </c>
    </row>
    <row r="63" spans="3:5" ht="12.75">
      <c r="C63" s="17">
        <f>Assumptions!C63</f>
        <v>47</v>
      </c>
      <c r="D63" s="122">
        <f>Assumptions!E63</f>
        <v>0.12499999999999992</v>
      </c>
      <c r="E63" s="123">
        <f>E62+0.002</f>
        <v>0.15600000000000006</v>
      </c>
    </row>
    <row r="64" spans="3:5" ht="12.75">
      <c r="C64" s="22">
        <f>Assumptions!C64</f>
        <v>48</v>
      </c>
      <c r="D64" s="124">
        <f>Assumptions!E64</f>
        <v>0.12199999999999991</v>
      </c>
      <c r="E64" s="131">
        <f>E63+0.002</f>
        <v>0.15800000000000006</v>
      </c>
    </row>
    <row r="67" spans="4:7" ht="12.75">
      <c r="D67" s="28">
        <f>Summary!D31</f>
        <v>2010</v>
      </c>
      <c r="E67" s="28">
        <f>Summary!F31</f>
        <v>2011</v>
      </c>
      <c r="F67" s="28">
        <f>Summary!H31</f>
        <v>2012</v>
      </c>
      <c r="G67" s="28">
        <f>Summary!J31</f>
        <v>2013</v>
      </c>
    </row>
    <row r="68" spans="3:7" ht="12.75">
      <c r="C68" t="str">
        <f>Summary!C32</f>
        <v>Corp</v>
      </c>
      <c r="D68" s="13">
        <f>Summary!D32</f>
        <v>1</v>
      </c>
      <c r="E68" s="33">
        <f>Summary!F32</f>
        <v>1</v>
      </c>
      <c r="F68" s="33">
        <f>Summary!H32</f>
        <v>1</v>
      </c>
      <c r="G68" s="16">
        <f>Summary!J32</f>
        <v>1</v>
      </c>
    </row>
    <row r="69" spans="3:7" ht="12.75">
      <c r="C69" t="str">
        <f>Summary!C33</f>
        <v>Technology</v>
      </c>
      <c r="D69" s="17">
        <f>Summary!D33</f>
        <v>3.5</v>
      </c>
      <c r="E69" s="26">
        <f>Summary!F33</f>
        <v>3.5</v>
      </c>
      <c r="F69" s="26">
        <f>Summary!H33</f>
        <v>3.5</v>
      </c>
      <c r="G69" s="21">
        <f>Summary!J33</f>
        <v>3.5</v>
      </c>
    </row>
    <row r="70" spans="3:7" ht="12.75">
      <c r="C70" t="str">
        <f>Summary!C34</f>
        <v>Sales &amp; Marketing</v>
      </c>
      <c r="D70" s="17">
        <f>Summary!D34</f>
        <v>0</v>
      </c>
      <c r="E70" s="26">
        <f>Summary!F34</f>
        <v>0</v>
      </c>
      <c r="F70" s="26">
        <f>Summary!H34</f>
        <v>0</v>
      </c>
      <c r="G70" s="21">
        <f>Summary!J34</f>
        <v>0</v>
      </c>
    </row>
    <row r="71" spans="3:7" ht="12.75">
      <c r="C71" t="str">
        <f>Summary!C35</f>
        <v>Customer Support</v>
      </c>
      <c r="D71" s="22">
        <f>Summary!D35</f>
        <v>0</v>
      </c>
      <c r="E71" s="138">
        <f>Summary!F35</f>
        <v>0</v>
      </c>
      <c r="F71" s="138">
        <f>Summary!H35</f>
        <v>0</v>
      </c>
      <c r="G71" s="25">
        <f>Summary!J35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&amp;L&amp;9&amp;F&amp;C&amp;"Arial,Italic"&amp;8Page &amp;P of &amp;N&amp;R&amp;9Confidential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13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9.140625" style="8" customWidth="1"/>
    <col min="2" max="2" width="16.00390625" style="8" customWidth="1"/>
    <col min="3" max="16384" width="9.140625" style="8" customWidth="1"/>
  </cols>
  <sheetData>
    <row r="1" ht="23.25">
      <c r="A1" s="7" t="s">
        <v>15</v>
      </c>
    </row>
    <row r="3" ht="12.75">
      <c r="B3" s="8" t="s">
        <v>16</v>
      </c>
    </row>
    <row r="4" ht="12.75">
      <c r="B4" s="9" t="s">
        <v>17</v>
      </c>
    </row>
    <row r="5" ht="12.75">
      <c r="B5" s="9" t="s">
        <v>18</v>
      </c>
    </row>
    <row r="6" ht="12.75">
      <c r="B6" s="10" t="s">
        <v>19</v>
      </c>
    </row>
    <row r="8" ht="12.75">
      <c r="B8" s="8" t="s">
        <v>22</v>
      </c>
    </row>
    <row r="9" ht="12.75">
      <c r="B9" s="12" t="s">
        <v>24</v>
      </c>
    </row>
    <row r="10" ht="12.75">
      <c r="B10" s="12" t="s">
        <v>23</v>
      </c>
    </row>
    <row r="11" ht="12.75">
      <c r="B11" s="12" t="s">
        <v>25</v>
      </c>
    </row>
    <row r="12" ht="12.75">
      <c r="B12" s="12" t="s">
        <v>10</v>
      </c>
    </row>
    <row r="13" ht="12.75">
      <c r="B13" s="10" t="s">
        <v>26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&amp;L&amp;9&amp;F&amp;C&amp;"Arial,Italic"&amp;8Page &amp;P of &amp;N&amp;R&amp;9Confidential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</cp:lastModifiedBy>
  <dcterms:created xsi:type="dcterms:W3CDTF">2009-08-26T14:02:10Z</dcterms:created>
  <dcterms:modified xsi:type="dcterms:W3CDTF">2010-03-16T03:34:25Z</dcterms:modified>
  <cp:category/>
  <cp:version/>
  <cp:contentType/>
  <cp:contentStatus/>
</cp:coreProperties>
</file>